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G:\האחסון שלי\Google Drive\ProfitUp\Values\Cash flow\"/>
    </mc:Choice>
  </mc:AlternateContent>
  <xr:revisionPtr revIDLastSave="0" documentId="13_ncr:1_{DAB5ED52-FEC8-4C72-963B-6A6DB8BD18FB}" xr6:coauthVersionLast="47" xr6:coauthVersionMax="47" xr10:uidLastSave="{00000000-0000-0000-0000-000000000000}"/>
  <bookViews>
    <workbookView xWindow="-120" yWindow="-120" windowWidth="29040" windowHeight="15720" xr2:uid="{47BDACE6-9051-497F-84D7-2AC3EBC9EAB7}"/>
  </bookViews>
  <sheets>
    <sheet name="Information" sheetId="2" r:id="rId1"/>
    <sheet name="Cash flow Managemen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K22" i="1"/>
  <c r="L22" i="1"/>
  <c r="M22" i="1" s="1"/>
  <c r="N22" i="1" s="1"/>
  <c r="O22" i="1" s="1"/>
  <c r="P22" i="1" s="1"/>
  <c r="Q22" i="1" s="1"/>
  <c r="R22" i="1" s="1"/>
  <c r="S22" i="1" s="1"/>
  <c r="T22" i="1" s="1"/>
  <c r="U22" i="1" s="1"/>
  <c r="V22" i="1" s="1"/>
  <c r="W22" i="1" s="1"/>
  <c r="X22" i="1" s="1"/>
  <c r="Y22" i="1" s="1"/>
  <c r="Z22" i="1" s="1"/>
  <c r="AA22" i="1" s="1"/>
  <c r="AB22" i="1" s="1"/>
  <c r="AC22" i="1" s="1"/>
  <c r="AD22" i="1" s="1"/>
  <c r="AE22" i="1" s="1"/>
  <c r="AF22" i="1" s="1"/>
  <c r="AG22" i="1" s="1"/>
  <c r="AH22" i="1" s="1"/>
  <c r="AI22" i="1" s="1"/>
  <c r="AJ22" i="1" s="1"/>
  <c r="AK22" i="1" s="1"/>
  <c r="AL22" i="1" s="1"/>
  <c r="E22" i="1"/>
  <c r="F22" i="1" s="1"/>
  <c r="G22" i="1" s="1"/>
  <c r="H22" i="1" s="1"/>
  <c r="I22" i="1" s="1"/>
  <c r="J22" i="1" s="1"/>
  <c r="D22" i="1"/>
  <c r="AH21" i="1"/>
  <c r="AI21" i="1" s="1"/>
  <c r="AJ21" i="1" s="1"/>
  <c r="AK21" i="1" s="1"/>
  <c r="AL21" i="1" s="1"/>
  <c r="AD21" i="1"/>
  <c r="AE21" i="1" s="1"/>
  <c r="AF21" i="1" s="1"/>
  <c r="AC21" i="1"/>
  <c r="W21" i="1"/>
  <c r="X21" i="1" s="1"/>
  <c r="Y21" i="1" s="1"/>
  <c r="Z21" i="1" s="1"/>
  <c r="AA21" i="1" s="1"/>
  <c r="Q21" i="1"/>
  <c r="R21" i="1" s="1"/>
  <c r="S21" i="1" s="1"/>
  <c r="T21" i="1" s="1"/>
  <c r="U21" i="1" s="1"/>
  <c r="K21" i="1"/>
  <c r="L21" i="1" s="1"/>
  <c r="M21" i="1" s="1"/>
  <c r="N21" i="1" s="1"/>
  <c r="O21" i="1" s="1"/>
  <c r="E21" i="1"/>
  <c r="F21" i="1" s="1"/>
  <c r="G21" i="1" s="1"/>
  <c r="H21" i="1" s="1"/>
  <c r="I21" i="1" s="1"/>
  <c r="C32" i="1"/>
  <c r="B44" i="1" l="1"/>
  <c r="B43" i="1"/>
  <c r="C23" i="1"/>
  <c r="D14" i="1"/>
  <c r="D15" i="1" l="1"/>
  <c r="D16" i="1"/>
  <c r="D17" i="1"/>
  <c r="D13" i="1"/>
  <c r="E3" i="1"/>
  <c r="F3" i="1" s="1"/>
  <c r="C18" i="1"/>
  <c r="C22" i="1" l="1"/>
  <c r="C43" i="1"/>
  <c r="C26" i="1"/>
  <c r="C24" i="1"/>
  <c r="G3" i="1"/>
  <c r="H3" i="1" s="1"/>
  <c r="I3" i="1" s="1"/>
  <c r="E15" i="1"/>
  <c r="F15" i="1" s="1"/>
  <c r="E17" i="1"/>
  <c r="F17" i="1" s="1"/>
  <c r="E14" i="1"/>
  <c r="F14" i="1" s="1"/>
  <c r="E16" i="1"/>
  <c r="F16" i="1" s="1"/>
  <c r="C25" i="1"/>
  <c r="E13" i="1"/>
  <c r="F13" i="1" s="1"/>
  <c r="K3" i="1"/>
  <c r="L3" i="1" s="1"/>
  <c r="M3" i="1" s="1"/>
  <c r="N3" i="1" s="1"/>
  <c r="D18" i="1"/>
  <c r="G17" i="1" l="1"/>
  <c r="D43" i="1"/>
  <c r="G15" i="1"/>
  <c r="H15" i="1" s="1"/>
  <c r="I15" i="1" s="1"/>
  <c r="J15" i="1" s="1"/>
  <c r="G13" i="1"/>
  <c r="H13" i="1" s="1"/>
  <c r="I13" i="1" s="1"/>
  <c r="G16" i="1"/>
  <c r="H16" i="1" s="1"/>
  <c r="I16" i="1" s="1"/>
  <c r="J16" i="1" s="1"/>
  <c r="K16" i="1" s="1"/>
  <c r="L16" i="1" s="1"/>
  <c r="M16" i="1" s="1"/>
  <c r="N16" i="1" s="1"/>
  <c r="G14" i="1"/>
  <c r="H14" i="1"/>
  <c r="I14" i="1" s="1"/>
  <c r="J14" i="1" s="1"/>
  <c r="K14" i="1" s="1"/>
  <c r="L14" i="1" s="1"/>
  <c r="M14" i="1" s="1"/>
  <c r="N14" i="1" s="1"/>
  <c r="H17" i="1"/>
  <c r="I17" i="1" s="1"/>
  <c r="J17" i="1" s="1"/>
  <c r="K17" i="1" s="1"/>
  <c r="L17" i="1" s="1"/>
  <c r="M17" i="1" s="1"/>
  <c r="N17" i="1" s="1"/>
  <c r="Q3" i="1"/>
  <c r="R3" i="1" s="1"/>
  <c r="S3" i="1" s="1"/>
  <c r="T3" i="1" s="1"/>
  <c r="U3" i="1" s="1"/>
  <c r="O3" i="1"/>
  <c r="D25" i="1"/>
  <c r="D29" i="1"/>
  <c r="D30" i="1"/>
  <c r="D28" i="1"/>
  <c r="D24" i="1"/>
  <c r="D26" i="1"/>
  <c r="D27" i="1"/>
  <c r="D31" i="1"/>
  <c r="E18" i="1"/>
  <c r="E43" i="1" s="1"/>
  <c r="F18" i="1"/>
  <c r="F43" i="1" s="1"/>
  <c r="D32" i="1"/>
  <c r="W3" i="1"/>
  <c r="X3" i="1" s="1"/>
  <c r="Y3" i="1" s="1"/>
  <c r="Z3" i="1" s="1"/>
  <c r="AA3" i="1" s="1"/>
  <c r="G18" i="1" l="1"/>
  <c r="G43" i="1" s="1"/>
  <c r="O17" i="1"/>
  <c r="P17" i="1" s="1"/>
  <c r="Q17" i="1" s="1"/>
  <c r="R17" i="1" s="1"/>
  <c r="S17" i="1" s="1"/>
  <c r="T17" i="1" s="1"/>
  <c r="U17" i="1" s="1"/>
  <c r="V17" i="1" s="1"/>
  <c r="W17" i="1" s="1"/>
  <c r="X17" i="1" s="1"/>
  <c r="Y17" i="1" s="1"/>
  <c r="Z17" i="1" s="1"/>
  <c r="E27" i="1"/>
  <c r="F27" i="1" s="1"/>
  <c r="I18" i="1"/>
  <c r="I43" i="1" s="1"/>
  <c r="H18" i="1"/>
  <c r="H43" i="1" s="1"/>
  <c r="O16" i="1"/>
  <c r="P16" i="1" s="1"/>
  <c r="Q16" i="1" s="1"/>
  <c r="R16" i="1" s="1"/>
  <c r="S16" i="1" s="1"/>
  <c r="T16" i="1" s="1"/>
  <c r="U16" i="1" s="1"/>
  <c r="V16" i="1" s="1"/>
  <c r="W16" i="1" s="1"/>
  <c r="X16" i="1" s="1"/>
  <c r="Y16" i="1" s="1"/>
  <c r="Z16" i="1" s="1"/>
  <c r="O14" i="1"/>
  <c r="P14" i="1" s="1"/>
  <c r="Q14" i="1" s="1"/>
  <c r="R14" i="1" s="1"/>
  <c r="S14" i="1" s="1"/>
  <c r="T14" i="1" s="1"/>
  <c r="U14" i="1" s="1"/>
  <c r="V14" i="1" s="1"/>
  <c r="W14" i="1" s="1"/>
  <c r="X14" i="1" s="1"/>
  <c r="Y14" i="1" s="1"/>
  <c r="Z14" i="1" s="1"/>
  <c r="J13" i="1"/>
  <c r="K13" i="1" s="1"/>
  <c r="K15" i="1"/>
  <c r="L15" i="1" s="1"/>
  <c r="M15" i="1" s="1"/>
  <c r="N15" i="1" s="1"/>
  <c r="O15" i="1" s="1"/>
  <c r="P15" i="1" s="1"/>
  <c r="Q15" i="1" s="1"/>
  <c r="R15" i="1" s="1"/>
  <c r="S15" i="1" s="1"/>
  <c r="T15" i="1" s="1"/>
  <c r="U15" i="1" s="1"/>
  <c r="V15" i="1" s="1"/>
  <c r="W15" i="1" s="1"/>
  <c r="X15" i="1" s="1"/>
  <c r="Y15" i="1" s="1"/>
  <c r="Z15" i="1" s="1"/>
  <c r="C33" i="1"/>
  <c r="C44" i="1" s="1"/>
  <c r="D33" i="1"/>
  <c r="E31" i="1"/>
  <c r="F31" i="1" s="1"/>
  <c r="E32" i="1"/>
  <c r="F32" i="1" s="1"/>
  <c r="E24" i="1"/>
  <c r="F24" i="1" s="1"/>
  <c r="E28" i="1"/>
  <c r="F28" i="1" s="1"/>
  <c r="E23" i="1"/>
  <c r="F23" i="1" s="1"/>
  <c r="E25" i="1"/>
  <c r="F25" i="1" s="1"/>
  <c r="E26" i="1"/>
  <c r="F26" i="1" s="1"/>
  <c r="E29" i="1"/>
  <c r="F29" i="1" s="1"/>
  <c r="E30" i="1"/>
  <c r="F30" i="1" s="1"/>
  <c r="AC3" i="1"/>
  <c r="AD3" i="1" s="1"/>
  <c r="AE3" i="1" s="1"/>
  <c r="AF3" i="1" s="1"/>
  <c r="G28" i="1" l="1"/>
  <c r="H28" i="1" s="1"/>
  <c r="I28" i="1" s="1"/>
  <c r="D35" i="1"/>
  <c r="D42" i="1" s="1"/>
  <c r="D44" i="1"/>
  <c r="G29" i="1"/>
  <c r="H29" i="1" s="1"/>
  <c r="I29" i="1" s="1"/>
  <c r="G31" i="1"/>
  <c r="H31" i="1" s="1"/>
  <c r="I31" i="1" s="1"/>
  <c r="G24" i="1"/>
  <c r="H24" i="1" s="1"/>
  <c r="I24" i="1" s="1"/>
  <c r="G30" i="1"/>
  <c r="H30" i="1" s="1"/>
  <c r="I30" i="1" s="1"/>
  <c r="G32" i="1"/>
  <c r="H32" i="1" s="1"/>
  <c r="I32" i="1" s="1"/>
  <c r="G26" i="1"/>
  <c r="H26" i="1" s="1"/>
  <c r="K26" i="1" s="1"/>
  <c r="G27" i="1"/>
  <c r="H27" i="1" s="1"/>
  <c r="I27" i="1" s="1"/>
  <c r="G25" i="1"/>
  <c r="H25" i="1" s="1"/>
  <c r="I25" i="1" s="1"/>
  <c r="G23" i="1"/>
  <c r="H23" i="1" s="1"/>
  <c r="I23" i="1" s="1"/>
  <c r="J18" i="1"/>
  <c r="J43" i="1" s="1"/>
  <c r="E33" i="1"/>
  <c r="C35" i="1"/>
  <c r="C42" i="1" s="1"/>
  <c r="AA15" i="1"/>
  <c r="AB15" i="1" s="1"/>
  <c r="AC15" i="1" s="1"/>
  <c r="AD15" i="1" s="1"/>
  <c r="AE15" i="1" s="1"/>
  <c r="AF15" i="1" s="1"/>
  <c r="AA17" i="1"/>
  <c r="AB17" i="1" s="1"/>
  <c r="AC17" i="1" s="1"/>
  <c r="AD17" i="1" s="1"/>
  <c r="AE17" i="1" s="1"/>
  <c r="AF17" i="1" s="1"/>
  <c r="AA16" i="1"/>
  <c r="AB16" i="1" s="1"/>
  <c r="AC16" i="1" s="1"/>
  <c r="AD16" i="1" s="1"/>
  <c r="AE16" i="1" s="1"/>
  <c r="AF16" i="1" s="1"/>
  <c r="AA14" i="1"/>
  <c r="AB14" i="1" s="1"/>
  <c r="AC14" i="1" s="1"/>
  <c r="AD14" i="1" s="1"/>
  <c r="AE14" i="1" s="1"/>
  <c r="AF14" i="1" s="1"/>
  <c r="L13" i="1"/>
  <c r="K18" i="1"/>
  <c r="K43" i="1" s="1"/>
  <c r="E35" i="1" l="1"/>
  <c r="E42" i="1" s="1"/>
  <c r="E44" i="1"/>
  <c r="J30" i="1"/>
  <c r="K30" i="1" s="1"/>
  <c r="J23" i="1"/>
  <c r="K23" i="1" s="1"/>
  <c r="J25" i="1"/>
  <c r="K25" i="1" s="1"/>
  <c r="J27" i="1"/>
  <c r="K27" i="1" s="1"/>
  <c r="J26" i="1"/>
  <c r="J29" i="1"/>
  <c r="K29" i="1" s="1"/>
  <c r="J32" i="1"/>
  <c r="K32" i="1" s="1"/>
  <c r="J24" i="1"/>
  <c r="K24" i="1" s="1"/>
  <c r="J31" i="1"/>
  <c r="K31" i="1" s="1"/>
  <c r="J28" i="1"/>
  <c r="K28" i="1" s="1"/>
  <c r="C37" i="1"/>
  <c r="C45" i="1" s="1"/>
  <c r="F33" i="1"/>
  <c r="AG17" i="1"/>
  <c r="AH3" i="1"/>
  <c r="AI3" i="1" s="1"/>
  <c r="AJ3" i="1" s="1"/>
  <c r="AK3" i="1" s="1"/>
  <c r="AL3" i="1" s="1"/>
  <c r="M13" i="1"/>
  <c r="L18" i="1"/>
  <c r="L43" i="1" s="1"/>
  <c r="AG14" i="1"/>
  <c r="AG16" i="1"/>
  <c r="AG15" i="1"/>
  <c r="F35" i="1" l="1"/>
  <c r="F42" i="1" s="1"/>
  <c r="F44" i="1"/>
  <c r="D10" i="1"/>
  <c r="G33" i="1"/>
  <c r="L26" i="1"/>
  <c r="L30" i="1"/>
  <c r="L23" i="1"/>
  <c r="L28" i="1"/>
  <c r="L25" i="1"/>
  <c r="L31" i="1"/>
  <c r="L29" i="1"/>
  <c r="L24" i="1"/>
  <c r="L27" i="1"/>
  <c r="L32" i="1"/>
  <c r="AH17" i="1"/>
  <c r="AI17" i="1" s="1"/>
  <c r="AJ17" i="1" s="1"/>
  <c r="AK17" i="1" s="1"/>
  <c r="AL17" i="1" s="1"/>
  <c r="N13" i="1"/>
  <c r="M18" i="1"/>
  <c r="M43" i="1" s="1"/>
  <c r="AH15" i="1"/>
  <c r="AI15" i="1" s="1"/>
  <c r="AJ15" i="1" s="1"/>
  <c r="AK15" i="1" s="1"/>
  <c r="AL15" i="1" s="1"/>
  <c r="AH16" i="1"/>
  <c r="AI16" i="1" s="1"/>
  <c r="AJ16" i="1" s="1"/>
  <c r="AK16" i="1" s="1"/>
  <c r="AL16" i="1" s="1"/>
  <c r="AH14" i="1"/>
  <c r="AI14" i="1" s="1"/>
  <c r="AJ14" i="1" s="1"/>
  <c r="AK14" i="1" s="1"/>
  <c r="AL14" i="1" s="1"/>
  <c r="G35" i="1" l="1"/>
  <c r="G42" i="1" s="1"/>
  <c r="G44" i="1"/>
  <c r="M27" i="1"/>
  <c r="M32" i="1"/>
  <c r="M28" i="1"/>
  <c r="M25" i="1"/>
  <c r="M24" i="1"/>
  <c r="H33" i="1"/>
  <c r="D37" i="1"/>
  <c r="D45" i="1" s="1"/>
  <c r="M31" i="1"/>
  <c r="M29" i="1"/>
  <c r="M30" i="1"/>
  <c r="M23" i="1"/>
  <c r="M26" i="1"/>
  <c r="O13" i="1"/>
  <c r="N18" i="1"/>
  <c r="N43" i="1" s="1"/>
  <c r="H35" i="1" l="1"/>
  <c r="H42" i="1" s="1"/>
  <c r="H44" i="1"/>
  <c r="I33" i="1"/>
  <c r="E10" i="1"/>
  <c r="E37" i="1" s="1"/>
  <c r="E45" i="1" s="1"/>
  <c r="N26" i="1"/>
  <c r="N23" i="1"/>
  <c r="N24" i="1"/>
  <c r="N32" i="1"/>
  <c r="N30" i="1"/>
  <c r="N29" i="1"/>
  <c r="N25" i="1"/>
  <c r="N31" i="1"/>
  <c r="N27" i="1"/>
  <c r="N28" i="1"/>
  <c r="P13" i="1"/>
  <c r="O18" i="1"/>
  <c r="O43" i="1" s="1"/>
  <c r="I35" i="1" l="1"/>
  <c r="I42" i="1" s="1"/>
  <c r="I44" i="1"/>
  <c r="O30" i="1"/>
  <c r="O27" i="1"/>
  <c r="O31" i="1"/>
  <c r="O25" i="1"/>
  <c r="O29" i="1"/>
  <c r="F10" i="1"/>
  <c r="F37" i="1" s="1"/>
  <c r="F45" i="1" s="1"/>
  <c r="J33" i="1"/>
  <c r="O32" i="1"/>
  <c r="O28" i="1"/>
  <c r="O24" i="1"/>
  <c r="O23" i="1"/>
  <c r="O26" i="1"/>
  <c r="Q13" i="1"/>
  <c r="P18" i="1"/>
  <c r="P43" i="1" s="1"/>
  <c r="J35" i="1" l="1"/>
  <c r="J42" i="1" s="1"/>
  <c r="J44" i="1"/>
  <c r="P31" i="1"/>
  <c r="G10" i="1"/>
  <c r="G37" i="1" s="1"/>
  <c r="G45" i="1" s="1"/>
  <c r="K33" i="1"/>
  <c r="P26" i="1"/>
  <c r="P25" i="1"/>
  <c r="P28" i="1"/>
  <c r="P30" i="1"/>
  <c r="P23" i="1"/>
  <c r="P29" i="1"/>
  <c r="P27" i="1"/>
  <c r="P24" i="1"/>
  <c r="P32" i="1"/>
  <c r="R13" i="1"/>
  <c r="Q18" i="1"/>
  <c r="Q43" i="1" s="1"/>
  <c r="K35" i="1" l="1"/>
  <c r="K42" i="1" s="1"/>
  <c r="K44" i="1"/>
  <c r="Q31" i="1"/>
  <c r="L33" i="1"/>
  <c r="H10" i="1"/>
  <c r="H37" i="1" s="1"/>
  <c r="H45" i="1" s="1"/>
  <c r="Q24" i="1"/>
  <c r="Q23" i="1"/>
  <c r="Q32" i="1"/>
  <c r="Q29" i="1"/>
  <c r="Q30" i="1"/>
  <c r="Q25" i="1"/>
  <c r="Q26" i="1"/>
  <c r="Q27" i="1"/>
  <c r="Q28" i="1"/>
  <c r="S13" i="1"/>
  <c r="R18" i="1"/>
  <c r="R43" i="1" s="1"/>
  <c r="L35" i="1" l="1"/>
  <c r="L42" i="1" s="1"/>
  <c r="L44" i="1"/>
  <c r="R31" i="1"/>
  <c r="R23" i="1"/>
  <c r="R30" i="1"/>
  <c r="M33" i="1"/>
  <c r="I10" i="1"/>
  <c r="I37" i="1" s="1"/>
  <c r="I45" i="1" s="1"/>
  <c r="R29" i="1"/>
  <c r="R28" i="1"/>
  <c r="R27" i="1"/>
  <c r="R26" i="1"/>
  <c r="R24" i="1"/>
  <c r="R25" i="1"/>
  <c r="R32" i="1"/>
  <c r="T13" i="1"/>
  <c r="S18" i="1"/>
  <c r="S43" i="1" s="1"/>
  <c r="M35" i="1" l="1"/>
  <c r="M42" i="1" s="1"/>
  <c r="M44" i="1"/>
  <c r="S31" i="1"/>
  <c r="S27" i="1"/>
  <c r="S29" i="1"/>
  <c r="J10" i="1"/>
  <c r="J37" i="1" s="1"/>
  <c r="J45" i="1" s="1"/>
  <c r="N33" i="1"/>
  <c r="S28" i="1"/>
  <c r="S32" i="1"/>
  <c r="S30" i="1"/>
  <c r="S24" i="1"/>
  <c r="S26" i="1"/>
  <c r="S25" i="1"/>
  <c r="S23" i="1"/>
  <c r="U13" i="1"/>
  <c r="T18" i="1"/>
  <c r="T43" i="1" s="1"/>
  <c r="N35" i="1" l="1"/>
  <c r="N42" i="1" s="1"/>
  <c r="N44" i="1"/>
  <c r="T31" i="1"/>
  <c r="O33" i="1"/>
  <c r="K10" i="1"/>
  <c r="K37" i="1" s="1"/>
  <c r="K45" i="1" s="1"/>
  <c r="T28" i="1"/>
  <c r="T30" i="1"/>
  <c r="T32" i="1"/>
  <c r="T26" i="1"/>
  <c r="T25" i="1"/>
  <c r="T27" i="1"/>
  <c r="T24" i="1"/>
  <c r="T29" i="1"/>
  <c r="T23" i="1"/>
  <c r="V13" i="1"/>
  <c r="U18" i="1"/>
  <c r="U43" i="1" s="1"/>
  <c r="O35" i="1" l="1"/>
  <c r="O42" i="1" s="1"/>
  <c r="O44" i="1"/>
  <c r="U31" i="1"/>
  <c r="L10" i="1"/>
  <c r="L37" i="1" s="1"/>
  <c r="L45" i="1" s="1"/>
  <c r="U25" i="1"/>
  <c r="W26" i="1"/>
  <c r="U32" i="1"/>
  <c r="P33" i="1"/>
  <c r="U24" i="1"/>
  <c r="U27" i="1"/>
  <c r="U29" i="1"/>
  <c r="U28" i="1"/>
  <c r="U23" i="1"/>
  <c r="U30" i="1"/>
  <c r="W13" i="1"/>
  <c r="V18" i="1"/>
  <c r="V43" i="1" s="1"/>
  <c r="P35" i="1" l="1"/>
  <c r="P42" i="1" s="1"/>
  <c r="P44" i="1"/>
  <c r="V31" i="1"/>
  <c r="V30" i="1"/>
  <c r="V25" i="1"/>
  <c r="V23" i="1"/>
  <c r="V32" i="1"/>
  <c r="V29" i="1"/>
  <c r="Q33" i="1"/>
  <c r="M10" i="1"/>
  <c r="M37" i="1" s="1"/>
  <c r="M45" i="1" s="1"/>
  <c r="V24" i="1"/>
  <c r="V28" i="1"/>
  <c r="V27" i="1"/>
  <c r="X13" i="1"/>
  <c r="W18" i="1"/>
  <c r="W43" i="1" s="1"/>
  <c r="Q35" i="1" l="1"/>
  <c r="Q42" i="1" s="1"/>
  <c r="Q44" i="1"/>
  <c r="W31" i="1"/>
  <c r="N10" i="1"/>
  <c r="N37" i="1" s="1"/>
  <c r="N45" i="1" s="1"/>
  <c r="R33" i="1"/>
  <c r="W32" i="1"/>
  <c r="W23" i="1"/>
  <c r="W27" i="1"/>
  <c r="W28" i="1"/>
  <c r="W29" i="1"/>
  <c r="W30" i="1"/>
  <c r="W25" i="1"/>
  <c r="W24" i="1"/>
  <c r="Y13" i="1"/>
  <c r="X18" i="1"/>
  <c r="X43" i="1" s="1"/>
  <c r="R35" i="1" l="1"/>
  <c r="R42" i="1" s="1"/>
  <c r="R44" i="1"/>
  <c r="X31" i="1"/>
  <c r="X23" i="1"/>
  <c r="X29" i="1"/>
  <c r="S33" i="1"/>
  <c r="X27" i="1"/>
  <c r="X32" i="1"/>
  <c r="X28" i="1"/>
  <c r="O10" i="1"/>
  <c r="O37" i="1" s="1"/>
  <c r="O45" i="1" s="1"/>
  <c r="X26" i="1"/>
  <c r="X24" i="1"/>
  <c r="X25" i="1"/>
  <c r="X30" i="1"/>
  <c r="Z13" i="1"/>
  <c r="Y18" i="1"/>
  <c r="Y43" i="1" s="1"/>
  <c r="S35" i="1" l="1"/>
  <c r="S42" i="1" s="1"/>
  <c r="S44" i="1"/>
  <c r="Y31" i="1"/>
  <c r="Y23" i="1"/>
  <c r="P10" i="1"/>
  <c r="P37" i="1" s="1"/>
  <c r="P45" i="1" s="1"/>
  <c r="Y30" i="1"/>
  <c r="Y24" i="1"/>
  <c r="Y29" i="1"/>
  <c r="Y26" i="1"/>
  <c r="Y28" i="1"/>
  <c r="Y25" i="1"/>
  <c r="T33" i="1"/>
  <c r="Y32" i="1"/>
  <c r="Y27" i="1"/>
  <c r="AA13" i="1"/>
  <c r="Z18" i="1"/>
  <c r="Z43" i="1" s="1"/>
  <c r="T35" i="1" l="1"/>
  <c r="T42" i="1" s="1"/>
  <c r="T44" i="1"/>
  <c r="Z31" i="1"/>
  <c r="Z26" i="1"/>
  <c r="Z27" i="1"/>
  <c r="U33" i="1"/>
  <c r="Z25" i="1"/>
  <c r="Z32" i="1"/>
  <c r="Z28" i="1"/>
  <c r="Z23" i="1"/>
  <c r="Q10" i="1"/>
  <c r="Q37" i="1" s="1"/>
  <c r="Q45" i="1" s="1"/>
  <c r="Z29" i="1"/>
  <c r="Z24" i="1"/>
  <c r="Z30" i="1"/>
  <c r="AB13" i="1"/>
  <c r="AA18" i="1"/>
  <c r="AA43" i="1" s="1"/>
  <c r="U35" i="1" l="1"/>
  <c r="U42" i="1" s="1"/>
  <c r="U44" i="1"/>
  <c r="AA31" i="1"/>
  <c r="V33" i="1"/>
  <c r="R10" i="1"/>
  <c r="R37" i="1" s="1"/>
  <c r="R45" i="1" s="1"/>
  <c r="AA28" i="1"/>
  <c r="AA30" i="1"/>
  <c r="AA26" i="1"/>
  <c r="AA23" i="1"/>
  <c r="AA27" i="1"/>
  <c r="AA32" i="1"/>
  <c r="AA29" i="1"/>
  <c r="AA24" i="1"/>
  <c r="AA25" i="1"/>
  <c r="AC13" i="1"/>
  <c r="AB18" i="1"/>
  <c r="AB43" i="1" s="1"/>
  <c r="V35" i="1" l="1"/>
  <c r="V42" i="1" s="1"/>
  <c r="V44" i="1"/>
  <c r="AB31" i="1"/>
  <c r="AB26" i="1"/>
  <c r="S10" i="1"/>
  <c r="S37" i="1" s="1"/>
  <c r="S45" i="1" s="1"/>
  <c r="AB32" i="1"/>
  <c r="W33" i="1"/>
  <c r="AB23" i="1"/>
  <c r="AB29" i="1"/>
  <c r="AB24" i="1"/>
  <c r="AB27" i="1"/>
  <c r="AB28" i="1"/>
  <c r="AB25" i="1"/>
  <c r="AB30" i="1"/>
  <c r="AD13" i="1"/>
  <c r="AC18" i="1"/>
  <c r="AC31" i="1" l="1"/>
  <c r="AC43" i="1"/>
  <c r="W35" i="1"/>
  <c r="W42" i="1" s="1"/>
  <c r="W44" i="1"/>
  <c r="T10" i="1"/>
  <c r="T37" i="1" s="1"/>
  <c r="T45" i="1" s="1"/>
  <c r="X33" i="1"/>
  <c r="AC29" i="1"/>
  <c r="AC24" i="1"/>
  <c r="AC25" i="1"/>
  <c r="AC26" i="1"/>
  <c r="AC23" i="1"/>
  <c r="AC27" i="1"/>
  <c r="AC32" i="1"/>
  <c r="AC30" i="1"/>
  <c r="AC28" i="1"/>
  <c r="AE13" i="1"/>
  <c r="AD18" i="1"/>
  <c r="AD31" i="1" l="1"/>
  <c r="AD43" i="1"/>
  <c r="X35" i="1"/>
  <c r="X42" i="1" s="1"/>
  <c r="X44" i="1"/>
  <c r="AD32" i="1"/>
  <c r="Y33" i="1"/>
  <c r="AD25" i="1"/>
  <c r="AD28" i="1"/>
  <c r="U10" i="1"/>
  <c r="U37" i="1" s="1"/>
  <c r="U45" i="1" s="1"/>
  <c r="AD27" i="1"/>
  <c r="AD29" i="1"/>
  <c r="AD30" i="1"/>
  <c r="AD26" i="1"/>
  <c r="AD24" i="1"/>
  <c r="AD23" i="1"/>
  <c r="AF13" i="1"/>
  <c r="AE18" i="1"/>
  <c r="Y35" i="1" l="1"/>
  <c r="Y42" i="1" s="1"/>
  <c r="Y44" i="1"/>
  <c r="AE31" i="1"/>
  <c r="AE43" i="1"/>
  <c r="AE23" i="1"/>
  <c r="V10" i="1"/>
  <c r="V37" i="1" s="1"/>
  <c r="V45" i="1" s="1"/>
  <c r="AE27" i="1"/>
  <c r="AE28" i="1"/>
  <c r="Z33" i="1"/>
  <c r="AE24" i="1"/>
  <c r="AE26" i="1"/>
  <c r="AE30" i="1"/>
  <c r="AE32" i="1"/>
  <c r="AE25" i="1"/>
  <c r="AE29" i="1"/>
  <c r="AG13" i="1"/>
  <c r="AF18" i="1"/>
  <c r="AF31" i="1" l="1"/>
  <c r="AF43" i="1"/>
  <c r="Z35" i="1"/>
  <c r="Z42" i="1" s="1"/>
  <c r="Z44" i="1"/>
  <c r="AF23" i="1"/>
  <c r="AF27" i="1"/>
  <c r="AF25" i="1"/>
  <c r="W10" i="1"/>
  <c r="W37" i="1" s="1"/>
  <c r="W45" i="1" s="1"/>
  <c r="AA33" i="1"/>
  <c r="AF29" i="1"/>
  <c r="AF26" i="1"/>
  <c r="AF32" i="1"/>
  <c r="AF30" i="1"/>
  <c r="AF24" i="1"/>
  <c r="AF28" i="1"/>
  <c r="AH13" i="1"/>
  <c r="AG18" i="1"/>
  <c r="AG31" i="1" l="1"/>
  <c r="AG43" i="1"/>
  <c r="AA35" i="1"/>
  <c r="AA42" i="1" s="1"/>
  <c r="AA44" i="1"/>
  <c r="AB33" i="1"/>
  <c r="X10" i="1"/>
  <c r="X37" i="1" s="1"/>
  <c r="X45" i="1" s="1"/>
  <c r="AI26" i="1"/>
  <c r="AG23" i="1"/>
  <c r="AG29" i="1"/>
  <c r="AG28" i="1"/>
  <c r="AG32" i="1"/>
  <c r="AG27" i="1"/>
  <c r="AG24" i="1"/>
  <c r="AG30" i="1"/>
  <c r="AG25" i="1"/>
  <c r="AI13" i="1"/>
  <c r="AH18" i="1"/>
  <c r="AB35" i="1" l="1"/>
  <c r="AB42" i="1" s="1"/>
  <c r="AB44" i="1"/>
  <c r="AH31" i="1"/>
  <c r="AH43" i="1"/>
  <c r="AC33" i="1"/>
  <c r="Y10" i="1"/>
  <c r="Y37" i="1" s="1"/>
  <c r="Y45" i="1" s="1"/>
  <c r="AH32" i="1"/>
  <c r="AH23" i="1"/>
  <c r="AH24" i="1"/>
  <c r="AH27" i="1"/>
  <c r="AH28" i="1"/>
  <c r="AH29" i="1"/>
  <c r="AH30" i="1"/>
  <c r="AH25" i="1"/>
  <c r="AJ13" i="1"/>
  <c r="AI18" i="1"/>
  <c r="AC35" i="1" l="1"/>
  <c r="AC42" i="1" s="1"/>
  <c r="AC44" i="1"/>
  <c r="AI31" i="1"/>
  <c r="AI43" i="1"/>
  <c r="AI28" i="1"/>
  <c r="Z10" i="1"/>
  <c r="Z37" i="1" s="1"/>
  <c r="Z45" i="1" s="1"/>
  <c r="AI30" i="1"/>
  <c r="AD33" i="1"/>
  <c r="AI23" i="1"/>
  <c r="AI25" i="1"/>
  <c r="AI24" i="1"/>
  <c r="AI32" i="1"/>
  <c r="AI29" i="1"/>
  <c r="AI27" i="1"/>
  <c r="AK13" i="1"/>
  <c r="AJ18" i="1"/>
  <c r="AJ31" i="1" l="1"/>
  <c r="AJ43" i="1"/>
  <c r="AD35" i="1"/>
  <c r="AD42" i="1" s="1"/>
  <c r="AD44" i="1"/>
  <c r="AJ30" i="1"/>
  <c r="AJ27" i="1"/>
  <c r="AA10" i="1"/>
  <c r="AA37" i="1" s="1"/>
  <c r="AA45" i="1" s="1"/>
  <c r="AE33" i="1"/>
  <c r="AJ23" i="1"/>
  <c r="AJ29" i="1"/>
  <c r="AJ32" i="1"/>
  <c r="AJ26" i="1"/>
  <c r="AJ24" i="1"/>
  <c r="AJ25" i="1"/>
  <c r="AJ28" i="1"/>
  <c r="AL13" i="1"/>
  <c r="AL18" i="1" s="1"/>
  <c r="AL43" i="1" s="1"/>
  <c r="AK18" i="1"/>
  <c r="AK31" i="1" l="1"/>
  <c r="AL31" i="1" s="1"/>
  <c r="AK43" i="1"/>
  <c r="AE35" i="1"/>
  <c r="AE42" i="1" s="1"/>
  <c r="AE44" i="1"/>
  <c r="AK29" i="1"/>
  <c r="AL29" i="1" s="1"/>
  <c r="AK23" i="1"/>
  <c r="AL23" i="1" s="1"/>
  <c r="AK32" i="1"/>
  <c r="AL32" i="1" s="1"/>
  <c r="AK28" i="1"/>
  <c r="AL28" i="1" s="1"/>
  <c r="AK24" i="1"/>
  <c r="AL24" i="1" s="1"/>
  <c r="AK26" i="1"/>
  <c r="AL26" i="1" s="1"/>
  <c r="AK25" i="1"/>
  <c r="AL25" i="1" s="1"/>
  <c r="AB10" i="1"/>
  <c r="AB37" i="1" s="1"/>
  <c r="AB45" i="1" s="1"/>
  <c r="AF33" i="1"/>
  <c r="AK30" i="1"/>
  <c r="AL30" i="1" s="1"/>
  <c r="AK27" i="1"/>
  <c r="AL27" i="1" s="1"/>
  <c r="AF35" i="1" l="1"/>
  <c r="AF42" i="1" s="1"/>
  <c r="AF44" i="1"/>
  <c r="AG33" i="1"/>
  <c r="AC10" i="1"/>
  <c r="AC37" i="1" s="1"/>
  <c r="AC45" i="1" s="1"/>
  <c r="AG35" i="1" l="1"/>
  <c r="AG42" i="1" s="1"/>
  <c r="AG44" i="1"/>
  <c r="AD10" i="1"/>
  <c r="AD37" i="1" s="1"/>
  <c r="AD45" i="1" s="1"/>
  <c r="AH33" i="1"/>
  <c r="AH35" i="1" l="1"/>
  <c r="AH42" i="1" s="1"/>
  <c r="AH44" i="1"/>
  <c r="AI33" i="1"/>
  <c r="AE10" i="1"/>
  <c r="AE37" i="1" s="1"/>
  <c r="AE45" i="1" s="1"/>
  <c r="AI35" i="1" l="1"/>
  <c r="AI42" i="1" s="1"/>
  <c r="AI44" i="1"/>
  <c r="AJ33" i="1"/>
  <c r="AF10" i="1"/>
  <c r="AF37" i="1" s="1"/>
  <c r="AF45" i="1" s="1"/>
  <c r="AJ35" i="1" l="1"/>
  <c r="AJ42" i="1" s="1"/>
  <c r="AJ44" i="1"/>
  <c r="AG10" i="1"/>
  <c r="AG37" i="1" s="1"/>
  <c r="AG45" i="1" s="1"/>
  <c r="AK33" i="1"/>
  <c r="AL33" i="1"/>
  <c r="AL35" i="1" l="1"/>
  <c r="AL42" i="1" s="1"/>
  <c r="AL44" i="1"/>
  <c r="AK35" i="1"/>
  <c r="AK42" i="1" s="1"/>
  <c r="AK44" i="1"/>
  <c r="AH10" i="1"/>
  <c r="AH37" i="1" s="1"/>
  <c r="AH45" i="1" s="1"/>
  <c r="AI10" i="1" l="1"/>
  <c r="AI37" i="1" s="1"/>
  <c r="AI45" i="1" s="1"/>
  <c r="AJ10" i="1" l="1"/>
  <c r="AJ37" i="1" s="1"/>
  <c r="AJ45" i="1" s="1"/>
  <c r="AK10" i="1" l="1"/>
  <c r="AK37" i="1" s="1"/>
  <c r="AK45" i="1" s="1"/>
  <c r="AL10" i="1" l="1"/>
  <c r="AL37" i="1" s="1"/>
  <c r="AL45" i="1" s="1"/>
</calcChain>
</file>

<file path=xl/sharedStrings.xml><?xml version="1.0" encoding="utf-8"?>
<sst xmlns="http://schemas.openxmlformats.org/spreadsheetml/2006/main" count="114" uniqueCount="54">
  <si>
    <t>Year</t>
  </si>
  <si>
    <t>Month</t>
  </si>
  <si>
    <t>OPENING BALANCE</t>
  </si>
  <si>
    <t>CASH INFLOWS:</t>
  </si>
  <si>
    <t>CASH OUTFLOWS:</t>
  </si>
  <si>
    <t>January</t>
  </si>
  <si>
    <t>February</t>
  </si>
  <si>
    <t>March</t>
  </si>
  <si>
    <t>April</t>
  </si>
  <si>
    <t>May</t>
  </si>
  <si>
    <t>June</t>
  </si>
  <si>
    <t>July</t>
  </si>
  <si>
    <t>August</t>
  </si>
  <si>
    <t>September</t>
  </si>
  <si>
    <t>October</t>
  </si>
  <si>
    <t>November</t>
  </si>
  <si>
    <t>December</t>
  </si>
  <si>
    <t>Period</t>
  </si>
  <si>
    <t>Actual</t>
  </si>
  <si>
    <t>Forecast</t>
  </si>
  <si>
    <t>Consulting Services</t>
  </si>
  <si>
    <t>Subscription Services</t>
  </si>
  <si>
    <t>Project-Based Services</t>
  </si>
  <si>
    <t>Support and Maintenance Services</t>
  </si>
  <si>
    <t>Implementation Services</t>
  </si>
  <si>
    <t>TOTAL CASH INFLOWS</t>
  </si>
  <si>
    <t>Salaries and Wages</t>
  </si>
  <si>
    <t>Software Subscriptions</t>
  </si>
  <si>
    <t>Utilities</t>
  </si>
  <si>
    <t>Office Rent</t>
  </si>
  <si>
    <t>Marketing Expenses</t>
  </si>
  <si>
    <t>Travel Expenses</t>
  </si>
  <si>
    <t>Professional Services</t>
  </si>
  <si>
    <t>Licensing Fees</t>
  </si>
  <si>
    <t>IT Support</t>
  </si>
  <si>
    <t>Taxes</t>
  </si>
  <si>
    <t>TOTAL CASH OUTFLOWS</t>
  </si>
  <si>
    <t>CLOSING BALANCE</t>
  </si>
  <si>
    <t>Loan payments</t>
  </si>
  <si>
    <t>NET CASH FLOW</t>
  </si>
  <si>
    <t>DATE</t>
  </si>
  <si>
    <t>Company name</t>
  </si>
  <si>
    <t>Cash flow Management</t>
  </si>
  <si>
    <t>SUMMARY: (In thousands)</t>
  </si>
  <si>
    <t>Instructions:</t>
  </si>
  <si>
    <t>Enter data only in the yellow cells:</t>
  </si>
  <si>
    <t>1. Opening data: Company name and opening balance</t>
  </si>
  <si>
    <t>4. Amounts: Base expenses and special expenses in column C</t>
  </si>
  <si>
    <t>5. Expense percentages in column A (e.g., Salary 30%, Software 70%, Licenses 10%, etc.)</t>
  </si>
  <si>
    <t xml:space="preserve">   - Growth rates: Can be updated in row 3 and row 21</t>
  </si>
  <si>
    <t>2. Income: Monthly cash inflows types in column C</t>
  </si>
  <si>
    <t>3. Expenses: Monthly cash outflows types in column C</t>
  </si>
  <si>
    <t>Do not change any cell that is not yellow – all other fields update automatically.</t>
  </si>
  <si>
    <r>
      <rPr>
        <b/>
        <u/>
        <sz val="11"/>
        <color theme="1"/>
        <rFont val="Arial"/>
        <family val="2"/>
      </rPr>
      <t>Disclaimer / Limitation of Liability:</t>
    </r>
    <r>
      <rPr>
        <sz val="11"/>
        <color theme="1"/>
        <rFont val="Arial"/>
        <family val="2"/>
        <charset val="177"/>
        <scheme val="minor"/>
      </rPr>
      <t xml:space="preserve">
This cash flow file manegement and any associated materials are provided for general informational and educational purposes only.
They do not constitute financial advice, business advice, accounting services, or any other professional service.
The file is provided “as is”, without warranties of any kind—express or implied—including, but not limited to, fitness for a particular purpose, accuracy, completeness, or currentness of the data.
By using this file, you acknowledge and agree that:
You are solely responsible for how you interpret and use the information.
The author and distributor of this file will not be liable for any loss or damage arising from its use, including but not limited to lost profits, incorrect business decisions, or other financial harm.
The projections and inputs in this file are based on general assumptions and may differ significantly from real-world results.
You should consult with a qualified financial professional before making any business or financial decisions.
Downloading or using this file constitutes your full acceptance of these terms.
© All rights reserved. Redistribution or commercial use without permission is prohibited.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</si>
</sst>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B1mmm\-yy"/>
  </numFmts>
  <fonts count="14" x14ac:knownFonts="1">
    <font>
      <sz val="11"/>
      <color theme="1"/>
      <name val="Arial"/>
      <family val="2"/>
      <charset val="177"/>
      <scheme val="minor"/>
    </font>
    <font>
      <sz val="11"/>
      <color rgb="FF000000"/>
      <name val="Arial"/>
      <scheme val="minor"/>
    </font>
    <font>
      <sz val="8"/>
      <name val="Arial"/>
      <family val="2"/>
      <charset val="177"/>
      <scheme val="minor"/>
    </font>
    <font>
      <sz val="11"/>
      <color theme="1"/>
      <name val="Arial"/>
      <family val="2"/>
    </font>
    <font>
      <b/>
      <u/>
      <sz val="11"/>
      <color theme="1"/>
      <name val="Arial"/>
      <family val="2"/>
    </font>
    <font>
      <sz val="11"/>
      <color rgb="FF0000FF"/>
      <name val="Arial"/>
      <family val="2"/>
    </font>
    <font>
      <b/>
      <u/>
      <sz val="14"/>
      <color theme="1"/>
      <name val="Arial"/>
      <family val="2"/>
    </font>
    <font>
      <b/>
      <sz val="11"/>
      <color theme="1"/>
      <name val="Arial"/>
      <family val="2"/>
    </font>
    <font>
      <b/>
      <sz val="11"/>
      <color rgb="FF0000FF"/>
      <name val="Arial"/>
      <family val="2"/>
    </font>
    <font>
      <i/>
      <sz val="11"/>
      <color theme="1"/>
      <name val="Arial"/>
      <family val="2"/>
    </font>
    <font>
      <sz val="16"/>
      <color rgb="FF0000FF"/>
      <name val="Arial"/>
      <family val="2"/>
    </font>
    <font>
      <sz val="11"/>
      <color theme="1"/>
      <name val="Arial"/>
      <family val="2"/>
      <scheme val="minor"/>
    </font>
    <font>
      <b/>
      <sz val="11"/>
      <color theme="1"/>
      <name val="Arial"/>
      <family val="2"/>
      <scheme val="minor"/>
    </font>
    <font>
      <b/>
      <u/>
      <sz val="11"/>
      <color theme="1"/>
      <name val="Arial"/>
      <family val="2"/>
      <scheme val="minor"/>
    </font>
  </fonts>
  <fills count="3">
    <fill>
      <patternFill patternType="none"/>
    </fill>
    <fill>
      <patternFill patternType="gray125"/>
    </fill>
    <fill>
      <patternFill patternType="solid">
        <fgColor rgb="FFFFFFCC"/>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dashed">
        <color auto="1"/>
      </left>
      <right style="dashed">
        <color auto="1"/>
      </right>
      <top style="dashed">
        <color auto="1"/>
      </top>
      <bottom style="dashed">
        <color auto="1"/>
      </bottom>
      <diagonal/>
    </border>
    <border>
      <left/>
      <right/>
      <top style="thin">
        <color indexed="64"/>
      </top>
      <bottom/>
      <diagonal/>
    </border>
    <border>
      <left style="dashed">
        <color auto="1"/>
      </left>
      <right style="dashed">
        <color auto="1"/>
      </right>
      <top style="dashed">
        <color auto="1"/>
      </top>
      <bottom/>
      <diagonal/>
    </border>
    <border>
      <left style="dotted">
        <color auto="1"/>
      </left>
      <right style="dotted">
        <color auto="1"/>
      </right>
      <top style="dotted">
        <color auto="1"/>
      </top>
      <bottom style="dotted">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1" fillId="0" borderId="0"/>
  </cellStyleXfs>
  <cellXfs count="44">
    <xf numFmtId="0" fontId="0" fillId="0" borderId="0" xfId="0"/>
    <xf numFmtId="0" fontId="3" fillId="0" borderId="0" xfId="0" applyFont="1"/>
    <xf numFmtId="0" fontId="4" fillId="0" borderId="0" xfId="0" applyFont="1"/>
    <xf numFmtId="9" fontId="3" fillId="0" borderId="0" xfId="0" applyNumberFormat="1" applyFont="1" applyAlignment="1">
      <alignment horizontal="center"/>
    </xf>
    <xf numFmtId="9" fontId="5" fillId="2" borderId="3" xfId="0" applyNumberFormat="1" applyFont="1" applyFill="1" applyBorder="1" applyAlignment="1">
      <alignment horizontal="center"/>
    </xf>
    <xf numFmtId="0" fontId="3" fillId="0" borderId="0" xfId="0" applyFont="1" applyAlignment="1">
      <alignment horizontal="center"/>
    </xf>
    <xf numFmtId="164" fontId="3" fillId="0" borderId="0" xfId="0" applyNumberFormat="1" applyFont="1" applyAlignment="1">
      <alignment horizontal="center"/>
    </xf>
    <xf numFmtId="3" fontId="3" fillId="0" borderId="0" xfId="0" applyNumberFormat="1" applyFont="1"/>
    <xf numFmtId="3" fontId="3" fillId="0" borderId="0" xfId="0" applyNumberFormat="1" applyFont="1" applyAlignment="1">
      <alignment horizontal="center"/>
    </xf>
    <xf numFmtId="0" fontId="6" fillId="0" borderId="0" xfId="0" applyFont="1"/>
    <xf numFmtId="0" fontId="7" fillId="0" borderId="0" xfId="0" applyFont="1"/>
    <xf numFmtId="3" fontId="7" fillId="0" borderId="0" xfId="0" applyNumberFormat="1" applyFont="1"/>
    <xf numFmtId="3" fontId="8" fillId="2" borderId="6" xfId="0" applyNumberFormat="1" applyFont="1" applyFill="1" applyBorder="1" applyAlignment="1">
      <alignment horizontal="center"/>
    </xf>
    <xf numFmtId="3" fontId="7" fillId="0" borderId="0" xfId="0" applyNumberFormat="1" applyFont="1" applyAlignment="1">
      <alignment horizontal="center"/>
    </xf>
    <xf numFmtId="3" fontId="5" fillId="2" borderId="3" xfId="0" applyNumberFormat="1" applyFont="1" applyFill="1" applyBorder="1" applyAlignment="1">
      <alignment horizontal="center"/>
    </xf>
    <xf numFmtId="3" fontId="5" fillId="2" borderId="5" xfId="0" applyNumberFormat="1" applyFont="1" applyFill="1" applyBorder="1" applyAlignment="1">
      <alignment horizontal="center"/>
    </xf>
    <xf numFmtId="3" fontId="3" fillId="0" borderId="1" xfId="0" applyNumberFormat="1" applyFont="1" applyBorder="1" applyAlignment="1">
      <alignment horizontal="center"/>
    </xf>
    <xf numFmtId="3" fontId="7" fillId="0" borderId="4" xfId="0" applyNumberFormat="1" applyFont="1" applyBorder="1" applyAlignment="1">
      <alignment horizontal="center"/>
    </xf>
    <xf numFmtId="3" fontId="7" fillId="0" borderId="2" xfId="0" applyNumberFormat="1"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vertical="center"/>
    </xf>
    <xf numFmtId="0" fontId="9" fillId="0" borderId="0" xfId="0" applyFont="1" applyAlignment="1">
      <alignment horizontal="center" vertical="center" wrapText="1"/>
    </xf>
    <xf numFmtId="9" fontId="5" fillId="2" borderId="3" xfId="0" applyNumberFormat="1" applyFont="1" applyFill="1" applyBorder="1" applyAlignment="1">
      <alignment horizontal="left"/>
    </xf>
    <xf numFmtId="3" fontId="5" fillId="2" borderId="6" xfId="0" applyNumberFormat="1" applyFont="1" applyFill="1" applyBorder="1" applyAlignment="1">
      <alignment horizontal="left"/>
    </xf>
    <xf numFmtId="9" fontId="10" fillId="2" borderId="3" xfId="0" applyNumberFormat="1" applyFont="1" applyFill="1" applyBorder="1" applyAlignment="1">
      <alignment horizontal="left" vertical="center"/>
    </xf>
    <xf numFmtId="0" fontId="12"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11" fillId="0" borderId="11" xfId="2" applyBorder="1"/>
    <xf numFmtId="0" fontId="11" fillId="0" borderId="13" xfId="2" applyBorder="1"/>
    <xf numFmtId="0" fontId="0" fillId="0" borderId="7" xfId="0" applyBorder="1"/>
    <xf numFmtId="0" fontId="0" fillId="0" borderId="14" xfId="0" applyBorder="1"/>
    <xf numFmtId="0" fontId="13" fillId="0" borderId="8" xfId="0" applyFont="1" applyBorder="1"/>
    <xf numFmtId="0" fontId="11" fillId="0" borderId="8" xfId="0" applyFont="1"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7" xfId="0" applyBorder="1" applyAlignment="1">
      <alignment horizontal="left" wrapText="1"/>
    </xf>
    <xf numFmtId="0" fontId="0" fillId="0" borderId="14" xfId="0" applyBorder="1" applyAlignment="1">
      <alignment horizontal="left" wrapText="1"/>
    </xf>
  </cellXfs>
  <cellStyles count="3">
    <cellStyle name="Normal" xfId="0" builtinId="0"/>
    <cellStyle name="Normal 2" xfId="1" xr:uid="{05D798FD-DA74-458B-92F5-E296A2F49B08}"/>
    <cellStyle name="Normal 3" xfId="2" xr:uid="{47D1D122-357C-4818-873C-814666834762}"/>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e-IL"/>
        </a:p>
      </c:txPr>
    </c:title>
    <c:autoTitleDeleted val="0"/>
    <c:plotArea>
      <c:layout/>
      <c:barChart>
        <c:barDir val="col"/>
        <c:grouping val="clustered"/>
        <c:varyColors val="0"/>
        <c:ser>
          <c:idx val="1"/>
          <c:order val="1"/>
          <c:tx>
            <c:strRef>
              <c:f>'Cash flow Management'!$B$43</c:f>
              <c:strCache>
                <c:ptCount val="1"/>
                <c:pt idx="0">
                  <c:v>TOTAL CASH INFLOWS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Management'!$C$41:$N$41</c:f>
              <c:numCache>
                <c:formatCode>B1mmm\-yy</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'Cash flow Management'!$C$43:$N$43</c:f>
              <c:numCache>
                <c:formatCode>#,##0</c:formatCode>
                <c:ptCount val="12"/>
                <c:pt idx="0">
                  <c:v>125.2</c:v>
                </c:pt>
                <c:pt idx="1">
                  <c:v>125.2</c:v>
                </c:pt>
                <c:pt idx="2">
                  <c:v>125.2</c:v>
                </c:pt>
                <c:pt idx="3">
                  <c:v>125.2</c:v>
                </c:pt>
                <c:pt idx="4">
                  <c:v>125.2</c:v>
                </c:pt>
                <c:pt idx="5">
                  <c:v>125.2</c:v>
                </c:pt>
                <c:pt idx="6">
                  <c:v>137.72</c:v>
                </c:pt>
                <c:pt idx="7">
                  <c:v>137.72</c:v>
                </c:pt>
                <c:pt idx="8">
                  <c:v>137.72</c:v>
                </c:pt>
                <c:pt idx="9">
                  <c:v>137.72</c:v>
                </c:pt>
                <c:pt idx="10">
                  <c:v>137.72</c:v>
                </c:pt>
                <c:pt idx="11">
                  <c:v>137.72</c:v>
                </c:pt>
              </c:numCache>
            </c:numRef>
          </c:val>
          <c:extLst>
            <c:ext xmlns:c16="http://schemas.microsoft.com/office/drawing/2014/chart" uri="{C3380CC4-5D6E-409C-BE32-E72D297353CC}">
              <c16:uniqueId val="{00000001-0BB0-45A2-9209-987B0C54B864}"/>
            </c:ext>
          </c:extLst>
        </c:ser>
        <c:ser>
          <c:idx val="2"/>
          <c:order val="2"/>
          <c:tx>
            <c:strRef>
              <c:f>'Cash flow Management'!$B$44</c:f>
              <c:strCache>
                <c:ptCount val="1"/>
                <c:pt idx="0">
                  <c:v>TOTAL CASH OUTFLOWS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Management'!$C$41:$N$41</c:f>
              <c:numCache>
                <c:formatCode>B1mmm\-yy</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'Cash flow Management'!$C$44:$N$44</c:f>
              <c:numCache>
                <c:formatCode>#,##0</c:formatCode>
                <c:ptCount val="12"/>
                <c:pt idx="0">
                  <c:v>-111.8964</c:v>
                </c:pt>
                <c:pt idx="1">
                  <c:v>-111.8964</c:v>
                </c:pt>
                <c:pt idx="2">
                  <c:v>-111.8964</c:v>
                </c:pt>
                <c:pt idx="3">
                  <c:v>-111.8964</c:v>
                </c:pt>
                <c:pt idx="4">
                  <c:v>-111.8964</c:v>
                </c:pt>
                <c:pt idx="5">
                  <c:v>-111.8964</c:v>
                </c:pt>
                <c:pt idx="6">
                  <c:v>-159.31404000000001</c:v>
                </c:pt>
                <c:pt idx="7">
                  <c:v>-159.31404000000001</c:v>
                </c:pt>
                <c:pt idx="8">
                  <c:v>-121.83403999999999</c:v>
                </c:pt>
                <c:pt idx="9">
                  <c:v>-121.83403999999999</c:v>
                </c:pt>
                <c:pt idx="10">
                  <c:v>-121.83403999999999</c:v>
                </c:pt>
                <c:pt idx="11">
                  <c:v>-121.83403999999999</c:v>
                </c:pt>
              </c:numCache>
            </c:numRef>
          </c:val>
          <c:extLst>
            <c:ext xmlns:c16="http://schemas.microsoft.com/office/drawing/2014/chart" uri="{C3380CC4-5D6E-409C-BE32-E72D297353CC}">
              <c16:uniqueId val="{00000003-8670-405E-9DA6-03A41E905ECC}"/>
            </c:ext>
          </c:extLst>
        </c:ser>
        <c:dLbls>
          <c:showLegendKey val="0"/>
          <c:showVal val="1"/>
          <c:showCatName val="0"/>
          <c:showSerName val="0"/>
          <c:showPercent val="0"/>
          <c:showBubbleSize val="0"/>
        </c:dLbls>
        <c:gapWidth val="150"/>
        <c:axId val="333450319"/>
        <c:axId val="333450799"/>
        <c:extLst>
          <c:ext xmlns:c15="http://schemas.microsoft.com/office/drawing/2012/chart" uri="{02D57815-91ED-43cb-92C2-25804820EDAC}">
            <c15:filteredBarSeries>
              <c15:ser>
                <c:idx val="0"/>
                <c:order val="0"/>
                <c:tx>
                  <c:strRef>
                    <c:extLst>
                      <c:ext uri="{02D57815-91ED-43cb-92C2-25804820EDAC}">
                        <c15:formulaRef>
                          <c15:sqref>'Cash flow Management'!$B$42</c15:sqref>
                        </c15:formulaRef>
                      </c:ext>
                    </c:extLst>
                    <c:strCache>
                      <c:ptCount val="1"/>
                      <c:pt idx="0">
                        <c:v>NET CASH FLOW</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'Cash flow Management'!$C$41:$N$41</c15:sqref>
                        </c15:formulaRef>
                      </c:ext>
                    </c:extLst>
                    <c:numCache>
                      <c:formatCode>B1mmm\-yy</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extLst>
                      <c:ext uri="{02D57815-91ED-43cb-92C2-25804820EDAC}">
                        <c15:formulaRef>
                          <c15:sqref>'Cash flow Management'!$C$42:$N$42</c15:sqref>
                        </c15:formulaRef>
                      </c:ext>
                    </c:extLst>
                    <c:numCache>
                      <c:formatCode>#,##0</c:formatCode>
                      <c:ptCount val="12"/>
                      <c:pt idx="0">
                        <c:v>13.303600000000007</c:v>
                      </c:pt>
                      <c:pt idx="1">
                        <c:v>13.303600000000007</c:v>
                      </c:pt>
                      <c:pt idx="2">
                        <c:v>13.303600000000007</c:v>
                      </c:pt>
                      <c:pt idx="3">
                        <c:v>13.303600000000007</c:v>
                      </c:pt>
                      <c:pt idx="4">
                        <c:v>13.303600000000007</c:v>
                      </c:pt>
                      <c:pt idx="5">
                        <c:v>13.303600000000007</c:v>
                      </c:pt>
                      <c:pt idx="6">
                        <c:v>-21.594040000000007</c:v>
                      </c:pt>
                      <c:pt idx="7">
                        <c:v>-21.594040000000007</c:v>
                      </c:pt>
                      <c:pt idx="8">
                        <c:v>15.885960000000006</c:v>
                      </c:pt>
                      <c:pt idx="9">
                        <c:v>15.885960000000006</c:v>
                      </c:pt>
                      <c:pt idx="10">
                        <c:v>15.885960000000006</c:v>
                      </c:pt>
                      <c:pt idx="11">
                        <c:v>15.885960000000006</c:v>
                      </c:pt>
                    </c:numCache>
                  </c:numRef>
                </c:val>
                <c:extLst>
                  <c:ext xmlns:c16="http://schemas.microsoft.com/office/drawing/2014/chart" uri="{C3380CC4-5D6E-409C-BE32-E72D297353CC}">
                    <c16:uniqueId val="{00000000-0BB0-45A2-9209-987B0C54B864}"/>
                  </c:ext>
                </c:extLst>
              </c15:ser>
            </c15:filteredBarSeries>
          </c:ext>
        </c:extLst>
      </c:barChart>
      <c:lineChart>
        <c:grouping val="standard"/>
        <c:varyColors val="0"/>
        <c:ser>
          <c:idx val="3"/>
          <c:order val="3"/>
          <c:tx>
            <c:strRef>
              <c:f>'Cash flow Management'!$B$45</c:f>
              <c:strCache>
                <c:ptCount val="1"/>
                <c:pt idx="0">
                  <c:v>CLOSING BALANCE</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Management'!$C$41:$N$41</c:f>
              <c:numCache>
                <c:formatCode>B1mmm\-yy</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'Cash flow Management'!$C$45:$N$45</c:f>
              <c:numCache>
                <c:formatCode>#,##0</c:formatCode>
                <c:ptCount val="12"/>
                <c:pt idx="0">
                  <c:v>38.303600000000003</c:v>
                </c:pt>
                <c:pt idx="1">
                  <c:v>51.607200000000013</c:v>
                </c:pt>
                <c:pt idx="2">
                  <c:v>64.910800000000023</c:v>
                </c:pt>
                <c:pt idx="3">
                  <c:v>78.214400000000026</c:v>
                </c:pt>
                <c:pt idx="4">
                  <c:v>91.518000000000029</c:v>
                </c:pt>
                <c:pt idx="5">
                  <c:v>104.82160000000003</c:v>
                </c:pt>
                <c:pt idx="6">
                  <c:v>83.227560000000025</c:v>
                </c:pt>
                <c:pt idx="7">
                  <c:v>61.633520000000019</c:v>
                </c:pt>
                <c:pt idx="8">
                  <c:v>77.51948000000003</c:v>
                </c:pt>
                <c:pt idx="9">
                  <c:v>93.405440000000027</c:v>
                </c:pt>
                <c:pt idx="10">
                  <c:v>109.29140000000004</c:v>
                </c:pt>
                <c:pt idx="11">
                  <c:v>125.17736000000005</c:v>
                </c:pt>
              </c:numCache>
            </c:numRef>
          </c:val>
          <c:smooth val="0"/>
          <c:extLst>
            <c:ext xmlns:c16="http://schemas.microsoft.com/office/drawing/2014/chart" uri="{C3380CC4-5D6E-409C-BE32-E72D297353CC}">
              <c16:uniqueId val="{00000004-8670-405E-9DA6-03A41E905ECC}"/>
            </c:ext>
          </c:extLst>
        </c:ser>
        <c:dLbls>
          <c:showLegendKey val="0"/>
          <c:showVal val="1"/>
          <c:showCatName val="0"/>
          <c:showSerName val="0"/>
          <c:showPercent val="0"/>
          <c:showBubbleSize val="0"/>
        </c:dLbls>
        <c:marker val="1"/>
        <c:smooth val="0"/>
        <c:axId val="333450319"/>
        <c:axId val="333450799"/>
      </c:lineChart>
      <c:dateAx>
        <c:axId val="333450319"/>
        <c:scaling>
          <c:orientation val="minMax"/>
        </c:scaling>
        <c:delete val="0"/>
        <c:axPos val="b"/>
        <c:numFmt formatCode="B1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799"/>
        <c:crosses val="autoZero"/>
        <c:auto val="1"/>
        <c:lblOffset val="100"/>
        <c:baseTimeUnit val="months"/>
      </c:dateAx>
      <c:valAx>
        <c:axId val="333450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3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e-I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e-IL"/>
        </a:p>
      </c:txPr>
    </c:title>
    <c:autoTitleDeleted val="0"/>
    <c:plotArea>
      <c:layout/>
      <c:barChart>
        <c:barDir val="col"/>
        <c:grouping val="clustered"/>
        <c:varyColors val="0"/>
        <c:ser>
          <c:idx val="1"/>
          <c:order val="1"/>
          <c:tx>
            <c:strRef>
              <c:f>'Cash flow Management'!$B$43</c:f>
              <c:strCache>
                <c:ptCount val="1"/>
                <c:pt idx="0">
                  <c:v>TOTAL CASH INFLOWS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Management'!$O$41:$Z$41</c:f>
              <c:numCache>
                <c:formatCode>B1mmm\-yy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'Cash flow Management'!$O$43:$Z$43</c:f>
              <c:numCache>
                <c:formatCode>#,##0</c:formatCode>
                <c:ptCount val="12"/>
                <c:pt idx="0">
                  <c:v>158.37799999999999</c:v>
                </c:pt>
                <c:pt idx="1">
                  <c:v>158.37799999999999</c:v>
                </c:pt>
                <c:pt idx="2">
                  <c:v>158.37799999999999</c:v>
                </c:pt>
                <c:pt idx="3">
                  <c:v>158.37799999999999</c:v>
                </c:pt>
                <c:pt idx="4">
                  <c:v>158.37799999999999</c:v>
                </c:pt>
                <c:pt idx="5">
                  <c:v>158.37799999999999</c:v>
                </c:pt>
                <c:pt idx="6">
                  <c:v>190.05360000000002</c:v>
                </c:pt>
                <c:pt idx="7">
                  <c:v>190.05360000000002</c:v>
                </c:pt>
                <c:pt idx="8">
                  <c:v>190.05360000000002</c:v>
                </c:pt>
                <c:pt idx="9">
                  <c:v>190.05360000000002</c:v>
                </c:pt>
                <c:pt idx="10">
                  <c:v>190.05360000000002</c:v>
                </c:pt>
                <c:pt idx="11">
                  <c:v>190.05360000000002</c:v>
                </c:pt>
              </c:numCache>
            </c:numRef>
          </c:val>
          <c:extLst>
            <c:ext xmlns:c16="http://schemas.microsoft.com/office/drawing/2014/chart" uri="{C3380CC4-5D6E-409C-BE32-E72D297353CC}">
              <c16:uniqueId val="{00000000-2682-42EF-A9E9-F7F96953129F}"/>
            </c:ext>
          </c:extLst>
        </c:ser>
        <c:ser>
          <c:idx val="2"/>
          <c:order val="2"/>
          <c:tx>
            <c:strRef>
              <c:f>'Cash flow Management'!$B$44</c:f>
              <c:strCache>
                <c:ptCount val="1"/>
                <c:pt idx="0">
                  <c:v>TOTAL CASH OUTFLOWS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Management'!$O$41:$Z$41</c:f>
              <c:numCache>
                <c:formatCode>B1mmm\-yy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'Cash flow Management'!$O$44:$Z$44</c:f>
              <c:numCache>
                <c:formatCode>#,##0</c:formatCode>
                <c:ptCount val="12"/>
                <c:pt idx="0">
                  <c:v>-140.10914599999998</c:v>
                </c:pt>
                <c:pt idx="1">
                  <c:v>-140.10914599999998</c:v>
                </c:pt>
                <c:pt idx="2">
                  <c:v>-140.10914599999998</c:v>
                </c:pt>
                <c:pt idx="3">
                  <c:v>-140.10914599999998</c:v>
                </c:pt>
                <c:pt idx="4">
                  <c:v>-140.10914599999998</c:v>
                </c:pt>
                <c:pt idx="5">
                  <c:v>-140.10914599999998</c:v>
                </c:pt>
                <c:pt idx="6">
                  <c:v>-215.85337520000002</c:v>
                </c:pt>
                <c:pt idx="7">
                  <c:v>-215.85337520000002</c:v>
                </c:pt>
                <c:pt idx="8">
                  <c:v>-165.25137520000001</c:v>
                </c:pt>
                <c:pt idx="9">
                  <c:v>-165.25137520000001</c:v>
                </c:pt>
                <c:pt idx="10">
                  <c:v>-165.25137520000001</c:v>
                </c:pt>
                <c:pt idx="11">
                  <c:v>-165.25137520000001</c:v>
                </c:pt>
              </c:numCache>
            </c:numRef>
          </c:val>
          <c:extLst>
            <c:ext xmlns:c16="http://schemas.microsoft.com/office/drawing/2014/chart" uri="{C3380CC4-5D6E-409C-BE32-E72D297353CC}">
              <c16:uniqueId val="{00000001-2682-42EF-A9E9-F7F96953129F}"/>
            </c:ext>
          </c:extLst>
        </c:ser>
        <c:dLbls>
          <c:showLegendKey val="0"/>
          <c:showVal val="1"/>
          <c:showCatName val="0"/>
          <c:showSerName val="0"/>
          <c:showPercent val="0"/>
          <c:showBubbleSize val="0"/>
        </c:dLbls>
        <c:gapWidth val="150"/>
        <c:axId val="333450319"/>
        <c:axId val="333450799"/>
        <c:extLst>
          <c:ext xmlns:c15="http://schemas.microsoft.com/office/drawing/2012/chart" uri="{02D57815-91ED-43cb-92C2-25804820EDAC}">
            <c15:filteredBarSeries>
              <c15:ser>
                <c:idx val="0"/>
                <c:order val="0"/>
                <c:tx>
                  <c:strRef>
                    <c:extLst>
                      <c:ext uri="{02D57815-91ED-43cb-92C2-25804820EDAC}">
                        <c15:formulaRef>
                          <c15:sqref>'Cash flow Management'!$B$42</c15:sqref>
                        </c15:formulaRef>
                      </c:ext>
                    </c:extLst>
                    <c:strCache>
                      <c:ptCount val="1"/>
                      <c:pt idx="0">
                        <c:v>NET CASH FLOW</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'Cash flow Management'!$O$41:$Z$41</c15:sqref>
                        </c15:formulaRef>
                      </c:ext>
                    </c:extLst>
                    <c:numCache>
                      <c:formatCode>B1mmm\-yy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extLst>
                      <c:ext uri="{02D57815-91ED-43cb-92C2-25804820EDAC}">
                        <c15:formulaRef>
                          <c15:sqref>'Cash flow Management'!$O$42:$Z$42</c15:sqref>
                        </c15:formulaRef>
                      </c:ext>
                    </c:extLst>
                    <c:numCache>
                      <c:formatCode>#,##0</c:formatCode>
                      <c:ptCount val="12"/>
                      <c:pt idx="0">
                        <c:v>18.268854000000022</c:v>
                      </c:pt>
                      <c:pt idx="1">
                        <c:v>18.268854000000022</c:v>
                      </c:pt>
                      <c:pt idx="2">
                        <c:v>18.268854000000022</c:v>
                      </c:pt>
                      <c:pt idx="3">
                        <c:v>18.268854000000022</c:v>
                      </c:pt>
                      <c:pt idx="4">
                        <c:v>18.268854000000022</c:v>
                      </c:pt>
                      <c:pt idx="5">
                        <c:v>18.268854000000022</c:v>
                      </c:pt>
                      <c:pt idx="6">
                        <c:v>-25.799775200000003</c:v>
                      </c:pt>
                      <c:pt idx="7">
                        <c:v>-25.799775200000003</c:v>
                      </c:pt>
                      <c:pt idx="8">
                        <c:v>24.802224799999998</c:v>
                      </c:pt>
                      <c:pt idx="9">
                        <c:v>24.802224799999998</c:v>
                      </c:pt>
                      <c:pt idx="10">
                        <c:v>24.802224799999998</c:v>
                      </c:pt>
                      <c:pt idx="11">
                        <c:v>24.802224799999998</c:v>
                      </c:pt>
                    </c:numCache>
                  </c:numRef>
                </c:val>
                <c:extLst>
                  <c:ext xmlns:c16="http://schemas.microsoft.com/office/drawing/2014/chart" uri="{C3380CC4-5D6E-409C-BE32-E72D297353CC}">
                    <c16:uniqueId val="{00000003-2682-42EF-A9E9-F7F96953129F}"/>
                  </c:ext>
                </c:extLst>
              </c15:ser>
            </c15:filteredBarSeries>
          </c:ext>
        </c:extLst>
      </c:barChart>
      <c:lineChart>
        <c:grouping val="standard"/>
        <c:varyColors val="0"/>
        <c:ser>
          <c:idx val="3"/>
          <c:order val="3"/>
          <c:tx>
            <c:strRef>
              <c:f>'Cash flow Management'!$B$45</c:f>
              <c:strCache>
                <c:ptCount val="1"/>
                <c:pt idx="0">
                  <c:v>CLOSING BALANCE</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Management'!$O$41:$Z$41</c:f>
              <c:numCache>
                <c:formatCode>B1mmm\-yy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'Cash flow Management'!$O$45:$Z$45</c:f>
              <c:numCache>
                <c:formatCode>#,##0</c:formatCode>
                <c:ptCount val="12"/>
                <c:pt idx="0">
                  <c:v>143.44621400000005</c:v>
                </c:pt>
                <c:pt idx="1">
                  <c:v>161.71506800000009</c:v>
                </c:pt>
                <c:pt idx="2">
                  <c:v>179.98392200000012</c:v>
                </c:pt>
                <c:pt idx="3">
                  <c:v>198.25277600000013</c:v>
                </c:pt>
                <c:pt idx="4">
                  <c:v>216.52163000000016</c:v>
                </c:pt>
                <c:pt idx="5">
                  <c:v>234.79048400000016</c:v>
                </c:pt>
                <c:pt idx="6">
                  <c:v>208.99070880000016</c:v>
                </c:pt>
                <c:pt idx="7">
                  <c:v>183.19093360000016</c:v>
                </c:pt>
                <c:pt idx="8">
                  <c:v>207.99315840000017</c:v>
                </c:pt>
                <c:pt idx="9">
                  <c:v>232.79538320000015</c:v>
                </c:pt>
                <c:pt idx="10">
                  <c:v>257.59760800000015</c:v>
                </c:pt>
                <c:pt idx="11">
                  <c:v>282.39983280000013</c:v>
                </c:pt>
              </c:numCache>
            </c:numRef>
          </c:val>
          <c:smooth val="0"/>
          <c:extLst>
            <c:ext xmlns:c16="http://schemas.microsoft.com/office/drawing/2014/chart" uri="{C3380CC4-5D6E-409C-BE32-E72D297353CC}">
              <c16:uniqueId val="{00000002-2682-42EF-A9E9-F7F96953129F}"/>
            </c:ext>
          </c:extLst>
        </c:ser>
        <c:dLbls>
          <c:showLegendKey val="0"/>
          <c:showVal val="1"/>
          <c:showCatName val="0"/>
          <c:showSerName val="0"/>
          <c:showPercent val="0"/>
          <c:showBubbleSize val="0"/>
        </c:dLbls>
        <c:marker val="1"/>
        <c:smooth val="0"/>
        <c:axId val="333450319"/>
        <c:axId val="333450799"/>
      </c:lineChart>
      <c:dateAx>
        <c:axId val="333450319"/>
        <c:scaling>
          <c:orientation val="minMax"/>
        </c:scaling>
        <c:delete val="0"/>
        <c:axPos val="b"/>
        <c:numFmt formatCode="B1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799"/>
        <c:crosses val="autoZero"/>
        <c:auto val="1"/>
        <c:lblOffset val="100"/>
        <c:baseTimeUnit val="months"/>
      </c:dateAx>
      <c:valAx>
        <c:axId val="333450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3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e-I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e-IL"/>
        </a:p>
      </c:txPr>
    </c:title>
    <c:autoTitleDeleted val="0"/>
    <c:plotArea>
      <c:layout/>
      <c:barChart>
        <c:barDir val="col"/>
        <c:grouping val="clustered"/>
        <c:varyColors val="0"/>
        <c:ser>
          <c:idx val="1"/>
          <c:order val="1"/>
          <c:tx>
            <c:strRef>
              <c:f>'Cash flow Management'!$B$43</c:f>
              <c:strCache>
                <c:ptCount val="1"/>
                <c:pt idx="0">
                  <c:v>TOTAL CASH INFLOWS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Management'!$AA$41:$AL$41</c:f>
              <c:numCache>
                <c:formatCode>B1mmm\-yy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'Cash flow Management'!$AA$43:$AL$43</c:f>
              <c:numCache>
                <c:formatCode>#,##0</c:formatCode>
                <c:ptCount val="12"/>
                <c:pt idx="0">
                  <c:v>237.56700000000001</c:v>
                </c:pt>
                <c:pt idx="1">
                  <c:v>237.56700000000001</c:v>
                </c:pt>
                <c:pt idx="2">
                  <c:v>237.56700000000001</c:v>
                </c:pt>
                <c:pt idx="3">
                  <c:v>237.56700000000001</c:v>
                </c:pt>
                <c:pt idx="4">
                  <c:v>237.56700000000001</c:v>
                </c:pt>
                <c:pt idx="5">
                  <c:v>308.83709999999996</c:v>
                </c:pt>
                <c:pt idx="6">
                  <c:v>308.83709999999996</c:v>
                </c:pt>
                <c:pt idx="7">
                  <c:v>308.83709999999996</c:v>
                </c:pt>
                <c:pt idx="8">
                  <c:v>308.83709999999996</c:v>
                </c:pt>
                <c:pt idx="9">
                  <c:v>308.83709999999996</c:v>
                </c:pt>
                <c:pt idx="10">
                  <c:v>308.83709999999996</c:v>
                </c:pt>
                <c:pt idx="11">
                  <c:v>308.83709999999996</c:v>
                </c:pt>
              </c:numCache>
            </c:numRef>
          </c:val>
          <c:extLst>
            <c:ext xmlns:c16="http://schemas.microsoft.com/office/drawing/2014/chart" uri="{C3380CC4-5D6E-409C-BE32-E72D297353CC}">
              <c16:uniqueId val="{00000000-46D9-42D8-83D2-2E011D456E55}"/>
            </c:ext>
          </c:extLst>
        </c:ser>
        <c:ser>
          <c:idx val="2"/>
          <c:order val="2"/>
          <c:tx>
            <c:strRef>
              <c:f>'Cash flow Management'!$B$44</c:f>
              <c:strCache>
                <c:ptCount val="1"/>
                <c:pt idx="0">
                  <c:v>TOTAL CASH OUTFLOWS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Management'!$AA$41:$AL$41</c:f>
              <c:numCache>
                <c:formatCode>B1mmm\-yy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'Cash flow Management'!$AA$44:$AL$44</c:f>
              <c:numCache>
                <c:formatCode>#,##0</c:formatCode>
                <c:ptCount val="12"/>
                <c:pt idx="0">
                  <c:v>-206.56421899999998</c:v>
                </c:pt>
                <c:pt idx="1">
                  <c:v>-206.56421899999998</c:v>
                </c:pt>
                <c:pt idx="2">
                  <c:v>-206.56421899999998</c:v>
                </c:pt>
                <c:pt idx="3">
                  <c:v>-206.56421899999998</c:v>
                </c:pt>
                <c:pt idx="4">
                  <c:v>-206.56421899999998</c:v>
                </c:pt>
                <c:pt idx="5">
                  <c:v>-268.53348469999997</c:v>
                </c:pt>
                <c:pt idx="6">
                  <c:v>-315.13673469999998</c:v>
                </c:pt>
                <c:pt idx="7">
                  <c:v>-315.13673469999998</c:v>
                </c:pt>
                <c:pt idx="8">
                  <c:v>-268.53348469999997</c:v>
                </c:pt>
                <c:pt idx="9">
                  <c:v>-268.53348469999997</c:v>
                </c:pt>
                <c:pt idx="10">
                  <c:v>-268.53348469999997</c:v>
                </c:pt>
                <c:pt idx="11">
                  <c:v>-268.53348469999997</c:v>
                </c:pt>
              </c:numCache>
            </c:numRef>
          </c:val>
          <c:extLst>
            <c:ext xmlns:c16="http://schemas.microsoft.com/office/drawing/2014/chart" uri="{C3380CC4-5D6E-409C-BE32-E72D297353CC}">
              <c16:uniqueId val="{00000001-46D9-42D8-83D2-2E011D456E55}"/>
            </c:ext>
          </c:extLst>
        </c:ser>
        <c:dLbls>
          <c:showLegendKey val="0"/>
          <c:showVal val="1"/>
          <c:showCatName val="0"/>
          <c:showSerName val="0"/>
          <c:showPercent val="0"/>
          <c:showBubbleSize val="0"/>
        </c:dLbls>
        <c:gapWidth val="150"/>
        <c:axId val="333450319"/>
        <c:axId val="333450799"/>
        <c:extLst>
          <c:ext xmlns:c15="http://schemas.microsoft.com/office/drawing/2012/chart" uri="{02D57815-91ED-43cb-92C2-25804820EDAC}">
            <c15:filteredBarSeries>
              <c15:ser>
                <c:idx val="0"/>
                <c:order val="0"/>
                <c:tx>
                  <c:strRef>
                    <c:extLst>
                      <c:ext uri="{02D57815-91ED-43cb-92C2-25804820EDAC}">
                        <c15:formulaRef>
                          <c15:sqref>'Cash flow Management'!$B$42</c15:sqref>
                        </c15:formulaRef>
                      </c:ext>
                    </c:extLst>
                    <c:strCache>
                      <c:ptCount val="1"/>
                      <c:pt idx="0">
                        <c:v>NET CASH FLOW</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'Cash flow Management'!$AA$41:$AL$41</c15:sqref>
                        </c15:formulaRef>
                      </c:ext>
                    </c:extLst>
                    <c:numCache>
                      <c:formatCode>B1mmm\-yy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extLst>
                      <c:ext uri="{02D57815-91ED-43cb-92C2-25804820EDAC}">
                        <c15:formulaRef>
                          <c15:sqref>'Cash flow Management'!$AA$42:$AL$42</c15:sqref>
                        </c15:formulaRef>
                      </c:ext>
                    </c:extLst>
                    <c:numCache>
                      <c:formatCode>#,##0</c:formatCode>
                      <c:ptCount val="12"/>
                      <c:pt idx="0">
                        <c:v>31.002781000000017</c:v>
                      </c:pt>
                      <c:pt idx="1">
                        <c:v>31.002781000000017</c:v>
                      </c:pt>
                      <c:pt idx="2">
                        <c:v>31.002781000000017</c:v>
                      </c:pt>
                      <c:pt idx="3">
                        <c:v>31.002781000000017</c:v>
                      </c:pt>
                      <c:pt idx="4">
                        <c:v>31.002781000000017</c:v>
                      </c:pt>
                      <c:pt idx="5">
                        <c:v>40.303615300000004</c:v>
                      </c:pt>
                      <c:pt idx="6">
                        <c:v>-6.299634699999995</c:v>
                      </c:pt>
                      <c:pt idx="7">
                        <c:v>-6.299634699999995</c:v>
                      </c:pt>
                      <c:pt idx="8">
                        <c:v>40.303615300000004</c:v>
                      </c:pt>
                      <c:pt idx="9">
                        <c:v>40.303615300000004</c:v>
                      </c:pt>
                      <c:pt idx="10">
                        <c:v>40.303615300000004</c:v>
                      </c:pt>
                      <c:pt idx="11">
                        <c:v>40.303615300000004</c:v>
                      </c:pt>
                    </c:numCache>
                  </c:numRef>
                </c:val>
                <c:extLst>
                  <c:ext xmlns:c16="http://schemas.microsoft.com/office/drawing/2014/chart" uri="{C3380CC4-5D6E-409C-BE32-E72D297353CC}">
                    <c16:uniqueId val="{00000003-46D9-42D8-83D2-2E011D456E55}"/>
                  </c:ext>
                </c:extLst>
              </c15:ser>
            </c15:filteredBarSeries>
          </c:ext>
        </c:extLst>
      </c:barChart>
      <c:lineChart>
        <c:grouping val="standard"/>
        <c:varyColors val="0"/>
        <c:ser>
          <c:idx val="3"/>
          <c:order val="3"/>
          <c:tx>
            <c:strRef>
              <c:f>'Cash flow Management'!$B$45</c:f>
              <c:strCache>
                <c:ptCount val="1"/>
                <c:pt idx="0">
                  <c:v>CLOSING BALANCE</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ID4096"/>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'Cash flow Management'!$AA$41:$AL$41</c:f>
              <c:numCache>
                <c:formatCode>B1mmm\-yy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'Cash flow Management'!$AA$45:$AL$45</c:f>
              <c:numCache>
                <c:formatCode>#,##0</c:formatCode>
                <c:ptCount val="12"/>
                <c:pt idx="0">
                  <c:v>313.40261380000015</c:v>
                </c:pt>
                <c:pt idx="1">
                  <c:v>344.40539480000018</c:v>
                </c:pt>
                <c:pt idx="2">
                  <c:v>375.40817580000021</c:v>
                </c:pt>
                <c:pt idx="3">
                  <c:v>406.41095680000024</c:v>
                </c:pt>
                <c:pt idx="4">
                  <c:v>437.41373780000026</c:v>
                </c:pt>
                <c:pt idx="5">
                  <c:v>477.71735310000025</c:v>
                </c:pt>
                <c:pt idx="6">
                  <c:v>471.41771840000024</c:v>
                </c:pt>
                <c:pt idx="7">
                  <c:v>465.11808370000023</c:v>
                </c:pt>
                <c:pt idx="8">
                  <c:v>505.42169900000027</c:v>
                </c:pt>
                <c:pt idx="9">
                  <c:v>545.72531430000015</c:v>
                </c:pt>
                <c:pt idx="10">
                  <c:v>586.0289296000002</c:v>
                </c:pt>
                <c:pt idx="11">
                  <c:v>626.33254490000013</c:v>
                </c:pt>
              </c:numCache>
            </c:numRef>
          </c:val>
          <c:smooth val="0"/>
          <c:extLst>
            <c:ext xmlns:c16="http://schemas.microsoft.com/office/drawing/2014/chart" uri="{C3380CC4-5D6E-409C-BE32-E72D297353CC}">
              <c16:uniqueId val="{00000002-46D9-42D8-83D2-2E011D456E55}"/>
            </c:ext>
          </c:extLst>
        </c:ser>
        <c:dLbls>
          <c:showLegendKey val="0"/>
          <c:showVal val="1"/>
          <c:showCatName val="0"/>
          <c:showSerName val="0"/>
          <c:showPercent val="0"/>
          <c:showBubbleSize val="0"/>
        </c:dLbls>
        <c:marker val="1"/>
        <c:smooth val="0"/>
        <c:axId val="333450319"/>
        <c:axId val="333450799"/>
      </c:lineChart>
      <c:dateAx>
        <c:axId val="333450319"/>
        <c:scaling>
          <c:orientation val="minMax"/>
        </c:scaling>
        <c:delete val="0"/>
        <c:axPos val="b"/>
        <c:numFmt formatCode="B1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799"/>
        <c:crosses val="autoZero"/>
        <c:auto val="1"/>
        <c:lblOffset val="100"/>
        <c:baseTimeUnit val="months"/>
      </c:dateAx>
      <c:valAx>
        <c:axId val="333450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crossAx val="3334503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e-I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e-I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38566</xdr:colOff>
      <xdr:row>13</xdr:row>
      <xdr:rowOff>127842</xdr:rowOff>
    </xdr:to>
    <xdr:pic>
      <xdr:nvPicPr>
        <xdr:cNvPr id="2" name="Picture 1">
          <a:extLst>
            <a:ext uri="{FF2B5EF4-FFF2-40B4-BE49-F238E27FC236}">
              <a16:creationId xmlns:a16="http://schemas.microsoft.com/office/drawing/2014/main" id="{2E4E0D9C-D828-7C31-D74C-43848553E45B}"/>
            </a:ext>
          </a:extLst>
        </xdr:cNvPr>
        <xdr:cNvPicPr>
          <a:picLocks noChangeAspect="1"/>
        </xdr:cNvPicPr>
      </xdr:nvPicPr>
      <xdr:blipFill>
        <a:blip xmlns:r="http://schemas.openxmlformats.org/officeDocument/2006/relationships" r:embed="rId1"/>
        <a:stretch>
          <a:fillRect/>
        </a:stretch>
      </xdr:blipFill>
      <xdr:spPr>
        <a:xfrm>
          <a:off x="0" y="0"/>
          <a:ext cx="5372566" cy="2385267"/>
        </a:xfrm>
        <a:prstGeom prst="rect">
          <a:avLst/>
        </a:prstGeom>
      </xdr:spPr>
    </xdr:pic>
    <xdr:clientData/>
  </xdr:twoCellAnchor>
  <xdr:twoCellAnchor editAs="oneCell">
    <xdr:from>
      <xdr:col>0</xdr:col>
      <xdr:colOff>11429</xdr:colOff>
      <xdr:row>14</xdr:row>
      <xdr:rowOff>15240</xdr:rowOff>
    </xdr:from>
    <xdr:to>
      <xdr:col>7</xdr:col>
      <xdr:colOff>657224</xdr:colOff>
      <xdr:row>29</xdr:row>
      <xdr:rowOff>6382</xdr:rowOff>
    </xdr:to>
    <xdr:pic>
      <xdr:nvPicPr>
        <xdr:cNvPr id="3" name="Picture 2">
          <a:extLst>
            <a:ext uri="{FF2B5EF4-FFF2-40B4-BE49-F238E27FC236}">
              <a16:creationId xmlns:a16="http://schemas.microsoft.com/office/drawing/2014/main" id="{C1EEBBD5-CB57-40A7-4B83-7C7ACFDD9579}"/>
            </a:ext>
          </a:extLst>
        </xdr:cNvPr>
        <xdr:cNvPicPr>
          <a:picLocks noChangeAspect="1"/>
        </xdr:cNvPicPr>
      </xdr:nvPicPr>
      <xdr:blipFill>
        <a:blip xmlns:r="http://schemas.openxmlformats.org/officeDocument/2006/relationships" r:embed="rId2"/>
        <a:stretch>
          <a:fillRect/>
        </a:stretch>
      </xdr:blipFill>
      <xdr:spPr>
        <a:xfrm>
          <a:off x="11429" y="2415540"/>
          <a:ext cx="5313045" cy="2572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45</xdr:row>
      <xdr:rowOff>142875</xdr:rowOff>
    </xdr:from>
    <xdr:to>
      <xdr:col>13</xdr:col>
      <xdr:colOff>352426</xdr:colOff>
      <xdr:row>60</xdr:row>
      <xdr:rowOff>171450</xdr:rowOff>
    </xdr:to>
    <xdr:graphicFrame macro="">
      <xdr:nvGraphicFramePr>
        <xdr:cNvPr id="2" name="Chart 1">
          <a:extLst>
            <a:ext uri="{FF2B5EF4-FFF2-40B4-BE49-F238E27FC236}">
              <a16:creationId xmlns:a16="http://schemas.microsoft.com/office/drawing/2014/main" id="{2AAE12D8-D422-2E14-C27E-5BCE51BD59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662940</xdr:colOff>
      <xdr:row>46</xdr:row>
      <xdr:rowOff>7620</xdr:rowOff>
    </xdr:from>
    <xdr:to>
      <xdr:col>25</xdr:col>
      <xdr:colOff>344806</xdr:colOff>
      <xdr:row>61</xdr:row>
      <xdr:rowOff>36195</xdr:rowOff>
    </xdr:to>
    <xdr:graphicFrame macro="">
      <xdr:nvGraphicFramePr>
        <xdr:cNvPr id="5" name="Chart 4">
          <a:extLst>
            <a:ext uri="{FF2B5EF4-FFF2-40B4-BE49-F238E27FC236}">
              <a16:creationId xmlns:a16="http://schemas.microsoft.com/office/drawing/2014/main" id="{8C544467-2ECD-4D6B-B55F-D401047191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83820</xdr:colOff>
      <xdr:row>46</xdr:row>
      <xdr:rowOff>15240</xdr:rowOff>
    </xdr:from>
    <xdr:to>
      <xdr:col>37</xdr:col>
      <xdr:colOff>436246</xdr:colOff>
      <xdr:row>61</xdr:row>
      <xdr:rowOff>43815</xdr:rowOff>
    </xdr:to>
    <xdr:graphicFrame macro="">
      <xdr:nvGraphicFramePr>
        <xdr:cNvPr id="6" name="Chart 5">
          <a:extLst>
            <a:ext uri="{FF2B5EF4-FFF2-40B4-BE49-F238E27FC236}">
              <a16:creationId xmlns:a16="http://schemas.microsoft.com/office/drawing/2014/main" id="{B53AD4B1-0B3F-40B5-B598-F6F631B733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44A73-02FF-431A-B223-7D3AF7C577F2}">
  <dimension ref="L1:S44"/>
  <sheetViews>
    <sheetView tabSelected="1" workbookViewId="0">
      <selection activeCell="J25" sqref="J25"/>
    </sheetView>
  </sheetViews>
  <sheetFormatPr defaultRowHeight="14.25" x14ac:dyDescent="0.2"/>
  <cols>
    <col min="12" max="12" width="10.75" bestFit="1" customWidth="1"/>
    <col min="19" max="19" width="9.875" customWidth="1"/>
  </cols>
  <sheetData>
    <row r="1" spans="12:19" ht="15" thickBot="1" x14ac:dyDescent="0.25"/>
    <row r="2" spans="12:19" ht="15" x14ac:dyDescent="0.25">
      <c r="L2" s="34" t="s">
        <v>44</v>
      </c>
      <c r="M2" s="26"/>
      <c r="N2" s="26"/>
      <c r="O2" s="26"/>
      <c r="P2" s="26"/>
      <c r="Q2" s="26"/>
      <c r="R2" s="26"/>
      <c r="S2" s="27"/>
    </row>
    <row r="3" spans="12:19" x14ac:dyDescent="0.2">
      <c r="L3" s="28"/>
      <c r="S3" s="29"/>
    </row>
    <row r="4" spans="12:19" x14ac:dyDescent="0.2">
      <c r="L4" s="30" t="s">
        <v>45</v>
      </c>
      <c r="S4" s="29"/>
    </row>
    <row r="5" spans="12:19" x14ac:dyDescent="0.2">
      <c r="L5" s="28"/>
      <c r="S5" s="29"/>
    </row>
    <row r="6" spans="12:19" x14ac:dyDescent="0.2">
      <c r="L6" s="30" t="s">
        <v>46</v>
      </c>
      <c r="S6" s="29"/>
    </row>
    <row r="7" spans="12:19" x14ac:dyDescent="0.2">
      <c r="L7" s="30" t="s">
        <v>50</v>
      </c>
      <c r="S7" s="29"/>
    </row>
    <row r="8" spans="12:19" x14ac:dyDescent="0.2">
      <c r="L8" s="30" t="s">
        <v>51</v>
      </c>
      <c r="S8" s="29"/>
    </row>
    <row r="9" spans="12:19" x14ac:dyDescent="0.2">
      <c r="L9" s="30" t="s">
        <v>47</v>
      </c>
      <c r="S9" s="29"/>
    </row>
    <row r="10" spans="12:19" x14ac:dyDescent="0.2">
      <c r="L10" s="30" t="s">
        <v>48</v>
      </c>
      <c r="S10" s="29"/>
    </row>
    <row r="11" spans="12:19" x14ac:dyDescent="0.2">
      <c r="L11" s="30" t="s">
        <v>49</v>
      </c>
      <c r="S11" s="29"/>
    </row>
    <row r="12" spans="12:19" ht="15" thickBot="1" x14ac:dyDescent="0.25">
      <c r="L12" s="31" t="s">
        <v>52</v>
      </c>
      <c r="M12" s="32"/>
      <c r="N12" s="32"/>
      <c r="O12" s="32"/>
      <c r="P12" s="32"/>
      <c r="Q12" s="32"/>
      <c r="R12" s="32"/>
      <c r="S12" s="33"/>
    </row>
    <row r="17" spans="12:19" ht="15" customHeight="1" thickBot="1" x14ac:dyDescent="0.3">
      <c r="L17" s="25"/>
    </row>
    <row r="18" spans="12:19" ht="14.25" customHeight="1" x14ac:dyDescent="0.2">
      <c r="L18" s="35" t="s">
        <v>53</v>
      </c>
      <c r="M18" s="36"/>
      <c r="N18" s="36"/>
      <c r="O18" s="36"/>
      <c r="P18" s="36"/>
      <c r="Q18" s="36"/>
      <c r="R18" s="36"/>
      <c r="S18" s="37"/>
    </row>
    <row r="19" spans="12:19" ht="14.25" customHeight="1" x14ac:dyDescent="0.2">
      <c r="L19" s="38"/>
      <c r="M19" s="39"/>
      <c r="N19" s="39"/>
      <c r="O19" s="39"/>
      <c r="P19" s="39"/>
      <c r="Q19" s="39"/>
      <c r="R19" s="39"/>
      <c r="S19" s="40"/>
    </row>
    <row r="20" spans="12:19" ht="14.25" customHeight="1" x14ac:dyDescent="0.2">
      <c r="L20" s="38"/>
      <c r="M20" s="39"/>
      <c r="N20" s="39"/>
      <c r="O20" s="39"/>
      <c r="P20" s="39"/>
      <c r="Q20" s="39"/>
      <c r="R20" s="39"/>
      <c r="S20" s="40"/>
    </row>
    <row r="21" spans="12:19" ht="14.25" customHeight="1" x14ac:dyDescent="0.2">
      <c r="L21" s="38"/>
      <c r="M21" s="39"/>
      <c r="N21" s="39"/>
      <c r="O21" s="39"/>
      <c r="P21" s="39"/>
      <c r="Q21" s="39"/>
      <c r="R21" s="39"/>
      <c r="S21" s="40"/>
    </row>
    <row r="22" spans="12:19" ht="14.25" customHeight="1" x14ac:dyDescent="0.2">
      <c r="L22" s="38"/>
      <c r="M22" s="39"/>
      <c r="N22" s="39"/>
      <c r="O22" s="39"/>
      <c r="P22" s="39"/>
      <c r="Q22" s="39"/>
      <c r="R22" s="39"/>
      <c r="S22" s="40"/>
    </row>
    <row r="23" spans="12:19" ht="14.25" customHeight="1" x14ac:dyDescent="0.2">
      <c r="L23" s="38"/>
      <c r="M23" s="39"/>
      <c r="N23" s="39"/>
      <c r="O23" s="39"/>
      <c r="P23" s="39"/>
      <c r="Q23" s="39"/>
      <c r="R23" s="39"/>
      <c r="S23" s="40"/>
    </row>
    <row r="24" spans="12:19" ht="14.25" customHeight="1" x14ac:dyDescent="0.2">
      <c r="L24" s="38"/>
      <c r="M24" s="39"/>
      <c r="N24" s="39"/>
      <c r="O24" s="39"/>
      <c r="P24" s="39"/>
      <c r="Q24" s="39"/>
      <c r="R24" s="39"/>
      <c r="S24" s="40"/>
    </row>
    <row r="25" spans="12:19" ht="14.25" customHeight="1" x14ac:dyDescent="0.2">
      <c r="L25" s="38"/>
      <c r="M25" s="39"/>
      <c r="N25" s="39"/>
      <c r="O25" s="39"/>
      <c r="P25" s="39"/>
      <c r="Q25" s="39"/>
      <c r="R25" s="39"/>
      <c r="S25" s="40"/>
    </row>
    <row r="26" spans="12:19" ht="14.25" customHeight="1" x14ac:dyDescent="0.2">
      <c r="L26" s="38"/>
      <c r="M26" s="39"/>
      <c r="N26" s="39"/>
      <c r="O26" s="39"/>
      <c r="P26" s="39"/>
      <c r="Q26" s="39"/>
      <c r="R26" s="39"/>
      <c r="S26" s="40"/>
    </row>
    <row r="27" spans="12:19" ht="14.25" customHeight="1" x14ac:dyDescent="0.2">
      <c r="L27" s="38"/>
      <c r="M27" s="39"/>
      <c r="N27" s="39"/>
      <c r="O27" s="39"/>
      <c r="P27" s="39"/>
      <c r="Q27" s="39"/>
      <c r="R27" s="39"/>
      <c r="S27" s="40"/>
    </row>
    <row r="28" spans="12:19" ht="14.25" customHeight="1" x14ac:dyDescent="0.2">
      <c r="L28" s="38"/>
      <c r="M28" s="39"/>
      <c r="N28" s="39"/>
      <c r="O28" s="39"/>
      <c r="P28" s="39"/>
      <c r="Q28" s="39"/>
      <c r="R28" s="39"/>
      <c r="S28" s="40"/>
    </row>
    <row r="29" spans="12:19" ht="14.25" customHeight="1" x14ac:dyDescent="0.2">
      <c r="L29" s="38"/>
      <c r="M29" s="39"/>
      <c r="N29" s="39"/>
      <c r="O29" s="39"/>
      <c r="P29" s="39"/>
      <c r="Q29" s="39"/>
      <c r="R29" s="39"/>
      <c r="S29" s="40"/>
    </row>
    <row r="30" spans="12:19" ht="14.25" customHeight="1" x14ac:dyDescent="0.2">
      <c r="L30" s="38"/>
      <c r="M30" s="39"/>
      <c r="N30" s="39"/>
      <c r="O30" s="39"/>
      <c r="P30" s="39"/>
      <c r="Q30" s="39"/>
      <c r="R30" s="39"/>
      <c r="S30" s="40"/>
    </row>
    <row r="31" spans="12:19" ht="14.25" customHeight="1" x14ac:dyDescent="0.2">
      <c r="L31" s="38"/>
      <c r="M31" s="39"/>
      <c r="N31" s="39"/>
      <c r="O31" s="39"/>
      <c r="P31" s="39"/>
      <c r="Q31" s="39"/>
      <c r="R31" s="39"/>
      <c r="S31" s="40"/>
    </row>
    <row r="32" spans="12:19" ht="14.25" customHeight="1" x14ac:dyDescent="0.2">
      <c r="L32" s="38"/>
      <c r="M32" s="39"/>
      <c r="N32" s="39"/>
      <c r="O32" s="39"/>
      <c r="P32" s="39"/>
      <c r="Q32" s="39"/>
      <c r="R32" s="39"/>
      <c r="S32" s="40"/>
    </row>
    <row r="33" spans="12:19" ht="14.25" customHeight="1" x14ac:dyDescent="0.2">
      <c r="L33" s="38"/>
      <c r="M33" s="39"/>
      <c r="N33" s="39"/>
      <c r="O33" s="39"/>
      <c r="P33" s="39"/>
      <c r="Q33" s="39"/>
      <c r="R33" s="39"/>
      <c r="S33" s="40"/>
    </row>
    <row r="34" spans="12:19" ht="14.25" customHeight="1" x14ac:dyDescent="0.2">
      <c r="L34" s="38"/>
      <c r="M34" s="39"/>
      <c r="N34" s="39"/>
      <c r="O34" s="39"/>
      <c r="P34" s="39"/>
      <c r="Q34" s="39"/>
      <c r="R34" s="39"/>
      <c r="S34" s="40"/>
    </row>
    <row r="35" spans="12:19" ht="14.25" customHeight="1" x14ac:dyDescent="0.2">
      <c r="L35" s="38"/>
      <c r="M35" s="39"/>
      <c r="N35" s="39"/>
      <c r="O35" s="39"/>
      <c r="P35" s="39"/>
      <c r="Q35" s="39"/>
      <c r="R35" s="39"/>
      <c r="S35" s="40"/>
    </row>
    <row r="36" spans="12:19" ht="14.25" customHeight="1" x14ac:dyDescent="0.2">
      <c r="L36" s="38"/>
      <c r="M36" s="39"/>
      <c r="N36" s="39"/>
      <c r="O36" s="39"/>
      <c r="P36" s="39"/>
      <c r="Q36" s="39"/>
      <c r="R36" s="39"/>
      <c r="S36" s="40"/>
    </row>
    <row r="37" spans="12:19" ht="14.25" customHeight="1" x14ac:dyDescent="0.2">
      <c r="L37" s="38"/>
      <c r="M37" s="39"/>
      <c r="N37" s="39"/>
      <c r="O37" s="39"/>
      <c r="P37" s="39"/>
      <c r="Q37" s="39"/>
      <c r="R37" s="39"/>
      <c r="S37" s="40"/>
    </row>
    <row r="38" spans="12:19" ht="14.25" customHeight="1" x14ac:dyDescent="0.2">
      <c r="L38" s="38"/>
      <c r="M38" s="39"/>
      <c r="N38" s="39"/>
      <c r="O38" s="39"/>
      <c r="P38" s="39"/>
      <c r="Q38" s="39"/>
      <c r="R38" s="39"/>
      <c r="S38" s="40"/>
    </row>
    <row r="39" spans="12:19" ht="14.25" customHeight="1" x14ac:dyDescent="0.2">
      <c r="L39" s="38"/>
      <c r="M39" s="39"/>
      <c r="N39" s="39"/>
      <c r="O39" s="39"/>
      <c r="P39" s="39"/>
      <c r="Q39" s="39"/>
      <c r="R39" s="39"/>
      <c r="S39" s="40"/>
    </row>
    <row r="40" spans="12:19" ht="14.25" customHeight="1" x14ac:dyDescent="0.2">
      <c r="L40" s="38"/>
      <c r="M40" s="39"/>
      <c r="N40" s="39"/>
      <c r="O40" s="39"/>
      <c r="P40" s="39"/>
      <c r="Q40" s="39"/>
      <c r="R40" s="39"/>
      <c r="S40" s="40"/>
    </row>
    <row r="41" spans="12:19" ht="14.25" customHeight="1" x14ac:dyDescent="0.2">
      <c r="L41" s="38"/>
      <c r="M41" s="39"/>
      <c r="N41" s="39"/>
      <c r="O41" s="39"/>
      <c r="P41" s="39"/>
      <c r="Q41" s="39"/>
      <c r="R41" s="39"/>
      <c r="S41" s="40"/>
    </row>
    <row r="42" spans="12:19" ht="14.25" customHeight="1" x14ac:dyDescent="0.2">
      <c r="L42" s="38"/>
      <c r="M42" s="39"/>
      <c r="N42" s="39"/>
      <c r="O42" s="39"/>
      <c r="P42" s="39"/>
      <c r="Q42" s="39"/>
      <c r="R42" s="39"/>
      <c r="S42" s="40"/>
    </row>
    <row r="43" spans="12:19" ht="14.25" customHeight="1" x14ac:dyDescent="0.2">
      <c r="L43" s="38"/>
      <c r="M43" s="39"/>
      <c r="N43" s="39"/>
      <c r="O43" s="39"/>
      <c r="P43" s="39"/>
      <c r="Q43" s="39"/>
      <c r="R43" s="39"/>
      <c r="S43" s="40"/>
    </row>
    <row r="44" spans="12:19" ht="15" customHeight="1" thickBot="1" x14ac:dyDescent="0.25">
      <c r="L44" s="41"/>
      <c r="M44" s="42"/>
      <c r="N44" s="42"/>
      <c r="O44" s="42"/>
      <c r="P44" s="42"/>
      <c r="Q44" s="42"/>
      <c r="R44" s="42"/>
      <c r="S44" s="43"/>
    </row>
  </sheetData>
  <mergeCells count="1">
    <mergeCell ref="L18:S4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672B-C7FB-4B95-867C-A981C38DD93C}">
  <dimension ref="A1:AW65"/>
  <sheetViews>
    <sheetView workbookViewId="0">
      <pane ySplit="8" topLeftCell="A9" activePane="bottomLeft" state="frozen"/>
      <selection activeCell="B1" sqref="B1"/>
      <selection pane="bottomLeft" activeCell="C1" sqref="C1"/>
    </sheetView>
  </sheetViews>
  <sheetFormatPr defaultColWidth="8.75" defaultRowHeight="14.25" outlineLevelRow="1" outlineLevelCol="1" x14ac:dyDescent="0.2"/>
  <cols>
    <col min="1" max="1" width="8.75" style="1" customWidth="1" outlineLevel="1"/>
    <col min="2" max="2" width="30.625" style="1" customWidth="1"/>
    <col min="3" max="38" width="8.75" style="5"/>
    <col min="39" max="16384" width="8.75" style="1"/>
  </cols>
  <sheetData>
    <row r="1" spans="2:49" s="20" customFormat="1" ht="33.6" customHeight="1" x14ac:dyDescent="0.2">
      <c r="B1" s="24" t="s">
        <v>41</v>
      </c>
      <c r="C1" s="21"/>
    </row>
    <row r="2" spans="2:49" ht="18" x14ac:dyDescent="0.25">
      <c r="B2" s="9" t="s">
        <v>42</v>
      </c>
    </row>
    <row r="3" spans="2:49" outlineLevel="1" x14ac:dyDescent="0.2">
      <c r="C3" s="3"/>
      <c r="D3" s="4">
        <v>0</v>
      </c>
      <c r="E3" s="4">
        <f t="shared" ref="E3:H3" si="0">D3</f>
        <v>0</v>
      </c>
      <c r="F3" s="4">
        <f t="shared" si="0"/>
        <v>0</v>
      </c>
      <c r="G3" s="4">
        <f>F3</f>
        <v>0</v>
      </c>
      <c r="H3" s="4">
        <f t="shared" si="0"/>
        <v>0</v>
      </c>
      <c r="I3" s="4">
        <f>H3+0.1</f>
        <v>0.1</v>
      </c>
      <c r="J3" s="4">
        <v>0</v>
      </c>
      <c r="K3" s="4">
        <f t="shared" ref="K3:N3" si="1">J3</f>
        <v>0</v>
      </c>
      <c r="L3" s="4">
        <f t="shared" si="1"/>
        <v>0</v>
      </c>
      <c r="M3" s="4">
        <f t="shared" si="1"/>
        <v>0</v>
      </c>
      <c r="N3" s="4">
        <f t="shared" si="1"/>
        <v>0</v>
      </c>
      <c r="O3" s="4">
        <f>N3+0.15</f>
        <v>0.15</v>
      </c>
      <c r="P3" s="4">
        <v>0</v>
      </c>
      <c r="Q3" s="4">
        <f t="shared" ref="Q3:AL3" si="2">P3</f>
        <v>0</v>
      </c>
      <c r="R3" s="4">
        <f t="shared" si="2"/>
        <v>0</v>
      </c>
      <c r="S3" s="4">
        <f t="shared" si="2"/>
        <v>0</v>
      </c>
      <c r="T3" s="4">
        <f t="shared" si="2"/>
        <v>0</v>
      </c>
      <c r="U3" s="4">
        <f>T3+0.2</f>
        <v>0.2</v>
      </c>
      <c r="V3" s="4">
        <v>0</v>
      </c>
      <c r="W3" s="4">
        <f t="shared" si="2"/>
        <v>0</v>
      </c>
      <c r="X3" s="4">
        <f t="shared" si="2"/>
        <v>0</v>
      </c>
      <c r="Y3" s="4">
        <f t="shared" si="2"/>
        <v>0</v>
      </c>
      <c r="Z3" s="4">
        <f t="shared" si="2"/>
        <v>0</v>
      </c>
      <c r="AA3" s="4">
        <f>Z3+0.25</f>
        <v>0.25</v>
      </c>
      <c r="AB3" s="4">
        <v>0</v>
      </c>
      <c r="AC3" s="4">
        <f t="shared" si="2"/>
        <v>0</v>
      </c>
      <c r="AD3" s="4">
        <f t="shared" si="2"/>
        <v>0</v>
      </c>
      <c r="AE3" s="4">
        <f t="shared" si="2"/>
        <v>0</v>
      </c>
      <c r="AF3" s="4">
        <f>AE3+0.3</f>
        <v>0.3</v>
      </c>
      <c r="AG3" s="4">
        <v>0</v>
      </c>
      <c r="AH3" s="4">
        <f t="shared" si="2"/>
        <v>0</v>
      </c>
      <c r="AI3" s="4">
        <f t="shared" si="2"/>
        <v>0</v>
      </c>
      <c r="AJ3" s="4">
        <f t="shared" si="2"/>
        <v>0</v>
      </c>
      <c r="AK3" s="4">
        <f t="shared" si="2"/>
        <v>0</v>
      </c>
      <c r="AL3" s="4">
        <f t="shared" si="2"/>
        <v>0</v>
      </c>
    </row>
    <row r="4" spans="2:49" outlineLevel="1" x14ac:dyDescent="0.2"/>
    <row r="5" spans="2:49" x14ac:dyDescent="0.2">
      <c r="B5" s="1" t="s">
        <v>0</v>
      </c>
      <c r="C5" s="5">
        <v>2025</v>
      </c>
      <c r="D5" s="5">
        <v>2025</v>
      </c>
      <c r="E5" s="5">
        <v>2025</v>
      </c>
      <c r="F5" s="5">
        <v>2025</v>
      </c>
      <c r="G5" s="5">
        <v>2025</v>
      </c>
      <c r="H5" s="5">
        <v>2025</v>
      </c>
      <c r="I5" s="5">
        <v>2025</v>
      </c>
      <c r="J5" s="5">
        <v>2025</v>
      </c>
      <c r="K5" s="5">
        <v>2025</v>
      </c>
      <c r="L5" s="5">
        <v>2025</v>
      </c>
      <c r="M5" s="5">
        <v>2025</v>
      </c>
      <c r="N5" s="5">
        <v>2025</v>
      </c>
      <c r="O5" s="5">
        <v>2026</v>
      </c>
      <c r="P5" s="5">
        <v>2026</v>
      </c>
      <c r="Q5" s="5">
        <v>2026</v>
      </c>
      <c r="R5" s="5">
        <v>2026</v>
      </c>
      <c r="S5" s="5">
        <v>2026</v>
      </c>
      <c r="T5" s="5">
        <v>2026</v>
      </c>
      <c r="U5" s="5">
        <v>2026</v>
      </c>
      <c r="V5" s="5">
        <v>2026</v>
      </c>
      <c r="W5" s="5">
        <v>2026</v>
      </c>
      <c r="X5" s="5">
        <v>2026</v>
      </c>
      <c r="Y5" s="5">
        <v>2026</v>
      </c>
      <c r="Z5" s="5">
        <v>2026</v>
      </c>
      <c r="AA5" s="5">
        <v>2027</v>
      </c>
      <c r="AB5" s="5">
        <v>2027</v>
      </c>
      <c r="AC5" s="5">
        <v>2027</v>
      </c>
      <c r="AD5" s="5">
        <v>2027</v>
      </c>
      <c r="AE5" s="5">
        <v>2027</v>
      </c>
      <c r="AF5" s="5">
        <v>2027</v>
      </c>
      <c r="AG5" s="5">
        <v>2027</v>
      </c>
      <c r="AH5" s="5">
        <v>2027</v>
      </c>
      <c r="AI5" s="5">
        <v>2027</v>
      </c>
      <c r="AJ5" s="5">
        <v>2027</v>
      </c>
      <c r="AK5" s="5">
        <v>2027</v>
      </c>
      <c r="AL5" s="5">
        <v>2027</v>
      </c>
    </row>
    <row r="6" spans="2:49" x14ac:dyDescent="0.2">
      <c r="B6" s="1" t="s">
        <v>1</v>
      </c>
      <c r="C6" s="5" t="s">
        <v>5</v>
      </c>
      <c r="D6" s="5" t="s">
        <v>6</v>
      </c>
      <c r="E6" s="5" t="s">
        <v>7</v>
      </c>
      <c r="F6" s="5" t="s">
        <v>8</v>
      </c>
      <c r="G6" s="5" t="s">
        <v>9</v>
      </c>
      <c r="H6" s="5" t="s">
        <v>10</v>
      </c>
      <c r="I6" s="5" t="s">
        <v>11</v>
      </c>
      <c r="J6" s="5" t="s">
        <v>12</v>
      </c>
      <c r="K6" s="5" t="s">
        <v>13</v>
      </c>
      <c r="L6" s="5" t="s">
        <v>14</v>
      </c>
      <c r="M6" s="5" t="s">
        <v>15</v>
      </c>
      <c r="N6" s="5" t="s">
        <v>16</v>
      </c>
      <c r="O6" s="5" t="s">
        <v>5</v>
      </c>
      <c r="P6" s="5" t="s">
        <v>6</v>
      </c>
      <c r="Q6" s="5" t="s">
        <v>7</v>
      </c>
      <c r="R6" s="5" t="s">
        <v>8</v>
      </c>
      <c r="S6" s="5" t="s">
        <v>9</v>
      </c>
      <c r="T6" s="5" t="s">
        <v>10</v>
      </c>
      <c r="U6" s="5" t="s">
        <v>11</v>
      </c>
      <c r="V6" s="5" t="s">
        <v>12</v>
      </c>
      <c r="W6" s="5" t="s">
        <v>13</v>
      </c>
      <c r="X6" s="5" t="s">
        <v>14</v>
      </c>
      <c r="Y6" s="5" t="s">
        <v>15</v>
      </c>
      <c r="Z6" s="5" t="s">
        <v>16</v>
      </c>
      <c r="AA6" s="5" t="s">
        <v>5</v>
      </c>
      <c r="AB6" s="5" t="s">
        <v>6</v>
      </c>
      <c r="AC6" s="5" t="s">
        <v>7</v>
      </c>
      <c r="AD6" s="5" t="s">
        <v>8</v>
      </c>
      <c r="AE6" s="5" t="s">
        <v>9</v>
      </c>
      <c r="AF6" s="5" t="s">
        <v>10</v>
      </c>
      <c r="AG6" s="5" t="s">
        <v>11</v>
      </c>
      <c r="AH6" s="5" t="s">
        <v>12</v>
      </c>
      <c r="AI6" s="5" t="s">
        <v>13</v>
      </c>
      <c r="AJ6" s="5" t="s">
        <v>14</v>
      </c>
      <c r="AK6" s="5" t="s">
        <v>15</v>
      </c>
      <c r="AL6" s="5" t="s">
        <v>16</v>
      </c>
    </row>
    <row r="7" spans="2:49" x14ac:dyDescent="0.2">
      <c r="B7" s="1" t="s">
        <v>17</v>
      </c>
      <c r="C7" s="6">
        <v>45658</v>
      </c>
      <c r="D7" s="6">
        <v>45689</v>
      </c>
      <c r="E7" s="6">
        <v>45717</v>
      </c>
      <c r="F7" s="6">
        <v>45748</v>
      </c>
      <c r="G7" s="6">
        <v>45778</v>
      </c>
      <c r="H7" s="6">
        <v>45809</v>
      </c>
      <c r="I7" s="6">
        <v>45839</v>
      </c>
      <c r="J7" s="6">
        <v>45870</v>
      </c>
      <c r="K7" s="6">
        <v>45901</v>
      </c>
      <c r="L7" s="6">
        <v>45931</v>
      </c>
      <c r="M7" s="6">
        <v>45962</v>
      </c>
      <c r="N7" s="6">
        <v>45992</v>
      </c>
      <c r="O7" s="6">
        <v>46023</v>
      </c>
      <c r="P7" s="6">
        <v>46054</v>
      </c>
      <c r="Q7" s="6">
        <v>46082</v>
      </c>
      <c r="R7" s="6">
        <v>46113</v>
      </c>
      <c r="S7" s="6">
        <v>46143</v>
      </c>
      <c r="T7" s="6">
        <v>46174</v>
      </c>
      <c r="U7" s="6">
        <v>46204</v>
      </c>
      <c r="V7" s="6">
        <v>46235</v>
      </c>
      <c r="W7" s="6">
        <v>46266</v>
      </c>
      <c r="X7" s="6">
        <v>46296</v>
      </c>
      <c r="Y7" s="6">
        <v>46327</v>
      </c>
      <c r="Z7" s="6">
        <v>46357</v>
      </c>
      <c r="AA7" s="6">
        <v>46388</v>
      </c>
      <c r="AB7" s="6">
        <v>46419</v>
      </c>
      <c r="AC7" s="6">
        <v>46447</v>
      </c>
      <c r="AD7" s="6">
        <v>46478</v>
      </c>
      <c r="AE7" s="6">
        <v>46508</v>
      </c>
      <c r="AF7" s="6">
        <v>46539</v>
      </c>
      <c r="AG7" s="6">
        <v>46569</v>
      </c>
      <c r="AH7" s="6">
        <v>46600</v>
      </c>
      <c r="AI7" s="6">
        <v>46631</v>
      </c>
      <c r="AJ7" s="6">
        <v>46661</v>
      </c>
      <c r="AK7" s="6">
        <v>46692</v>
      </c>
      <c r="AL7" s="6">
        <v>46722</v>
      </c>
    </row>
    <row r="8" spans="2:49" ht="15" thickBot="1" x14ac:dyDescent="0.25">
      <c r="C8" s="19" t="s">
        <v>18</v>
      </c>
      <c r="D8" s="19" t="s">
        <v>19</v>
      </c>
      <c r="E8" s="19" t="s">
        <v>19</v>
      </c>
      <c r="F8" s="19" t="s">
        <v>19</v>
      </c>
      <c r="G8" s="19" t="s">
        <v>19</v>
      </c>
      <c r="H8" s="19" t="s">
        <v>19</v>
      </c>
      <c r="I8" s="19" t="s">
        <v>19</v>
      </c>
      <c r="J8" s="19" t="s">
        <v>19</v>
      </c>
      <c r="K8" s="19" t="s">
        <v>19</v>
      </c>
      <c r="L8" s="19" t="s">
        <v>19</v>
      </c>
      <c r="M8" s="19" t="s">
        <v>19</v>
      </c>
      <c r="N8" s="19" t="s">
        <v>19</v>
      </c>
      <c r="O8" s="19" t="s">
        <v>19</v>
      </c>
      <c r="P8" s="19" t="s">
        <v>19</v>
      </c>
      <c r="Q8" s="19" t="s">
        <v>19</v>
      </c>
      <c r="R8" s="19" t="s">
        <v>19</v>
      </c>
      <c r="S8" s="19" t="s">
        <v>19</v>
      </c>
      <c r="T8" s="19" t="s">
        <v>19</v>
      </c>
      <c r="U8" s="19" t="s">
        <v>19</v>
      </c>
      <c r="V8" s="19" t="s">
        <v>19</v>
      </c>
      <c r="W8" s="19" t="s">
        <v>19</v>
      </c>
      <c r="X8" s="19" t="s">
        <v>19</v>
      </c>
      <c r="Y8" s="19" t="s">
        <v>19</v>
      </c>
      <c r="Z8" s="19" t="s">
        <v>19</v>
      </c>
      <c r="AA8" s="19" t="s">
        <v>19</v>
      </c>
      <c r="AB8" s="19" t="s">
        <v>19</v>
      </c>
      <c r="AC8" s="19" t="s">
        <v>19</v>
      </c>
      <c r="AD8" s="19" t="s">
        <v>19</v>
      </c>
      <c r="AE8" s="19" t="s">
        <v>19</v>
      </c>
      <c r="AF8" s="19" t="s">
        <v>19</v>
      </c>
      <c r="AG8" s="19" t="s">
        <v>19</v>
      </c>
      <c r="AH8" s="19" t="s">
        <v>19</v>
      </c>
      <c r="AI8" s="19" t="s">
        <v>19</v>
      </c>
      <c r="AJ8" s="19" t="s">
        <v>19</v>
      </c>
      <c r="AK8" s="19" t="s">
        <v>19</v>
      </c>
      <c r="AL8" s="19" t="s">
        <v>19</v>
      </c>
    </row>
    <row r="10" spans="2:49" ht="15" x14ac:dyDescent="0.25">
      <c r="B10" s="10" t="s">
        <v>2</v>
      </c>
      <c r="C10" s="12">
        <v>25000</v>
      </c>
      <c r="D10" s="13">
        <f>C37</f>
        <v>38303.600000000006</v>
      </c>
      <c r="E10" s="13">
        <f t="shared" ref="E10:AL10" si="3">D37</f>
        <v>51607.200000000012</v>
      </c>
      <c r="F10" s="13">
        <f t="shared" si="3"/>
        <v>64910.800000000017</v>
      </c>
      <c r="G10" s="13">
        <f t="shared" si="3"/>
        <v>78214.400000000023</v>
      </c>
      <c r="H10" s="13">
        <f t="shared" si="3"/>
        <v>91518.000000000029</v>
      </c>
      <c r="I10" s="13">
        <f t="shared" si="3"/>
        <v>104821.60000000003</v>
      </c>
      <c r="J10" s="13">
        <f t="shared" si="3"/>
        <v>83227.560000000027</v>
      </c>
      <c r="K10" s="13">
        <f t="shared" si="3"/>
        <v>61633.520000000019</v>
      </c>
      <c r="L10" s="13">
        <f t="shared" si="3"/>
        <v>77519.480000000025</v>
      </c>
      <c r="M10" s="13">
        <f t="shared" si="3"/>
        <v>93405.440000000031</v>
      </c>
      <c r="N10" s="13">
        <f t="shared" si="3"/>
        <v>109291.40000000004</v>
      </c>
      <c r="O10" s="13">
        <f t="shared" si="3"/>
        <v>125177.36000000004</v>
      </c>
      <c r="P10" s="13">
        <f t="shared" si="3"/>
        <v>143446.21400000007</v>
      </c>
      <c r="Q10" s="13">
        <f t="shared" si="3"/>
        <v>161715.06800000009</v>
      </c>
      <c r="R10" s="13">
        <f t="shared" si="3"/>
        <v>179983.92200000011</v>
      </c>
      <c r="S10" s="13">
        <f t="shared" si="3"/>
        <v>198252.77600000013</v>
      </c>
      <c r="T10" s="13">
        <f t="shared" si="3"/>
        <v>216521.63000000015</v>
      </c>
      <c r="U10" s="13">
        <f t="shared" si="3"/>
        <v>234790.48400000017</v>
      </c>
      <c r="V10" s="13">
        <f t="shared" si="3"/>
        <v>208990.70880000017</v>
      </c>
      <c r="W10" s="13">
        <f t="shared" si="3"/>
        <v>183190.93360000016</v>
      </c>
      <c r="X10" s="13">
        <f t="shared" si="3"/>
        <v>207993.15840000016</v>
      </c>
      <c r="Y10" s="13">
        <f t="shared" si="3"/>
        <v>232795.38320000016</v>
      </c>
      <c r="Z10" s="13">
        <f t="shared" si="3"/>
        <v>257597.60800000015</v>
      </c>
      <c r="AA10" s="13">
        <f t="shared" si="3"/>
        <v>282399.83280000015</v>
      </c>
      <c r="AB10" s="13">
        <f t="shared" si="3"/>
        <v>313402.61380000017</v>
      </c>
      <c r="AC10" s="13">
        <f t="shared" si="3"/>
        <v>344405.39480000018</v>
      </c>
      <c r="AD10" s="13">
        <f t="shared" si="3"/>
        <v>375408.1758000002</v>
      </c>
      <c r="AE10" s="13">
        <f t="shared" si="3"/>
        <v>406410.95680000022</v>
      </c>
      <c r="AF10" s="13">
        <f t="shared" si="3"/>
        <v>437413.73780000024</v>
      </c>
      <c r="AG10" s="13">
        <f t="shared" si="3"/>
        <v>477717.35310000024</v>
      </c>
      <c r="AH10" s="13">
        <f t="shared" si="3"/>
        <v>471417.71840000025</v>
      </c>
      <c r="AI10" s="13">
        <f t="shared" si="3"/>
        <v>465118.08370000025</v>
      </c>
      <c r="AJ10" s="13">
        <f t="shared" si="3"/>
        <v>505421.69900000026</v>
      </c>
      <c r="AK10" s="13">
        <f t="shared" si="3"/>
        <v>545725.3143000002</v>
      </c>
      <c r="AL10" s="13">
        <f t="shared" si="3"/>
        <v>586028.92960000015</v>
      </c>
      <c r="AM10" s="7"/>
      <c r="AN10" s="7"/>
      <c r="AO10" s="7"/>
      <c r="AP10" s="7"/>
      <c r="AQ10" s="7"/>
      <c r="AR10" s="7"/>
      <c r="AS10" s="7"/>
      <c r="AT10" s="7"/>
      <c r="AU10" s="7"/>
      <c r="AV10" s="7"/>
      <c r="AW10" s="7"/>
    </row>
    <row r="11" spans="2:49" x14ac:dyDescent="0.2">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7"/>
      <c r="AN11" s="7"/>
      <c r="AO11" s="7"/>
      <c r="AP11" s="7"/>
      <c r="AQ11" s="7"/>
      <c r="AR11" s="7"/>
      <c r="AS11" s="7"/>
      <c r="AT11" s="7"/>
      <c r="AU11" s="7"/>
      <c r="AV11" s="7"/>
      <c r="AW11" s="7"/>
    </row>
    <row r="12" spans="2:49" ht="15" x14ac:dyDescent="0.25">
      <c r="B12" s="2" t="s">
        <v>3</v>
      </c>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7"/>
      <c r="AN12" s="7"/>
      <c r="AO12" s="7"/>
      <c r="AP12" s="7"/>
      <c r="AQ12" s="7"/>
      <c r="AR12" s="7"/>
      <c r="AS12" s="7"/>
      <c r="AT12" s="7"/>
      <c r="AU12" s="7"/>
      <c r="AV12" s="7"/>
      <c r="AW12" s="7"/>
    </row>
    <row r="13" spans="2:49" x14ac:dyDescent="0.2">
      <c r="B13" s="23" t="s">
        <v>20</v>
      </c>
      <c r="C13" s="14">
        <v>17500</v>
      </c>
      <c r="D13" s="8">
        <f t="shared" ref="D13:E17" si="4">C13*(1+D$3)</f>
        <v>17500</v>
      </c>
      <c r="E13" s="8">
        <f t="shared" si="4"/>
        <v>17500</v>
      </c>
      <c r="F13" s="8">
        <f t="shared" ref="F13:AL13" si="5">E13*(1+F$3)</f>
        <v>17500</v>
      </c>
      <c r="G13" s="8">
        <f t="shared" si="5"/>
        <v>17500</v>
      </c>
      <c r="H13" s="8">
        <f t="shared" si="5"/>
        <v>17500</v>
      </c>
      <c r="I13" s="8">
        <f t="shared" si="5"/>
        <v>19250</v>
      </c>
      <c r="J13" s="8">
        <f t="shared" si="5"/>
        <v>19250</v>
      </c>
      <c r="K13" s="8">
        <f t="shared" si="5"/>
        <v>19250</v>
      </c>
      <c r="L13" s="8">
        <f t="shared" si="5"/>
        <v>19250</v>
      </c>
      <c r="M13" s="8">
        <f t="shared" si="5"/>
        <v>19250</v>
      </c>
      <c r="N13" s="8">
        <f t="shared" si="5"/>
        <v>19250</v>
      </c>
      <c r="O13" s="8">
        <f t="shared" si="5"/>
        <v>22137.5</v>
      </c>
      <c r="P13" s="8">
        <f t="shared" si="5"/>
        <v>22137.5</v>
      </c>
      <c r="Q13" s="8">
        <f t="shared" si="5"/>
        <v>22137.5</v>
      </c>
      <c r="R13" s="8">
        <f t="shared" si="5"/>
        <v>22137.5</v>
      </c>
      <c r="S13" s="8">
        <f t="shared" si="5"/>
        <v>22137.5</v>
      </c>
      <c r="T13" s="8">
        <f t="shared" si="5"/>
        <v>22137.5</v>
      </c>
      <c r="U13" s="8">
        <f t="shared" si="5"/>
        <v>26565</v>
      </c>
      <c r="V13" s="8">
        <f t="shared" si="5"/>
        <v>26565</v>
      </c>
      <c r="W13" s="8">
        <f t="shared" si="5"/>
        <v>26565</v>
      </c>
      <c r="X13" s="8">
        <f t="shared" si="5"/>
        <v>26565</v>
      </c>
      <c r="Y13" s="8">
        <f t="shared" si="5"/>
        <v>26565</v>
      </c>
      <c r="Z13" s="8">
        <f t="shared" si="5"/>
        <v>26565</v>
      </c>
      <c r="AA13" s="8">
        <f t="shared" si="5"/>
        <v>33206.25</v>
      </c>
      <c r="AB13" s="8">
        <f t="shared" si="5"/>
        <v>33206.25</v>
      </c>
      <c r="AC13" s="8">
        <f t="shared" si="5"/>
        <v>33206.25</v>
      </c>
      <c r="AD13" s="8">
        <f t="shared" si="5"/>
        <v>33206.25</v>
      </c>
      <c r="AE13" s="8">
        <f t="shared" si="5"/>
        <v>33206.25</v>
      </c>
      <c r="AF13" s="8">
        <f t="shared" si="5"/>
        <v>43168.125</v>
      </c>
      <c r="AG13" s="8">
        <f t="shared" si="5"/>
        <v>43168.125</v>
      </c>
      <c r="AH13" s="8">
        <f t="shared" si="5"/>
        <v>43168.125</v>
      </c>
      <c r="AI13" s="8">
        <f t="shared" si="5"/>
        <v>43168.125</v>
      </c>
      <c r="AJ13" s="8">
        <f t="shared" si="5"/>
        <v>43168.125</v>
      </c>
      <c r="AK13" s="8">
        <f t="shared" si="5"/>
        <v>43168.125</v>
      </c>
      <c r="AL13" s="8">
        <f t="shared" si="5"/>
        <v>43168.125</v>
      </c>
      <c r="AM13" s="7"/>
      <c r="AN13" s="7"/>
      <c r="AO13" s="7"/>
      <c r="AP13" s="7"/>
      <c r="AQ13" s="7"/>
      <c r="AR13" s="7"/>
      <c r="AS13" s="7"/>
      <c r="AT13" s="7"/>
      <c r="AU13" s="7"/>
      <c r="AV13" s="7"/>
      <c r="AW13" s="7"/>
    </row>
    <row r="14" spans="2:49" x14ac:dyDescent="0.2">
      <c r="B14" s="23" t="s">
        <v>21</v>
      </c>
      <c r="C14" s="14">
        <v>25000</v>
      </c>
      <c r="D14" s="8">
        <f t="shared" si="4"/>
        <v>25000</v>
      </c>
      <c r="E14" s="8">
        <f t="shared" si="4"/>
        <v>25000</v>
      </c>
      <c r="F14" s="8">
        <f t="shared" ref="F14:AL14" si="6">E14*(1+F$3)</f>
        <v>25000</v>
      </c>
      <c r="G14" s="8">
        <f t="shared" si="6"/>
        <v>25000</v>
      </c>
      <c r="H14" s="8">
        <f t="shared" si="6"/>
        <v>25000</v>
      </c>
      <c r="I14" s="8">
        <f t="shared" si="6"/>
        <v>27500.000000000004</v>
      </c>
      <c r="J14" s="8">
        <f t="shared" si="6"/>
        <v>27500.000000000004</v>
      </c>
      <c r="K14" s="8">
        <f t="shared" si="6"/>
        <v>27500.000000000004</v>
      </c>
      <c r="L14" s="8">
        <f t="shared" si="6"/>
        <v>27500.000000000004</v>
      </c>
      <c r="M14" s="8">
        <f t="shared" si="6"/>
        <v>27500.000000000004</v>
      </c>
      <c r="N14" s="8">
        <f t="shared" si="6"/>
        <v>27500.000000000004</v>
      </c>
      <c r="O14" s="8">
        <f t="shared" si="6"/>
        <v>31625</v>
      </c>
      <c r="P14" s="8">
        <f t="shared" si="6"/>
        <v>31625</v>
      </c>
      <c r="Q14" s="8">
        <f t="shared" si="6"/>
        <v>31625</v>
      </c>
      <c r="R14" s="8">
        <f t="shared" si="6"/>
        <v>31625</v>
      </c>
      <c r="S14" s="8">
        <f t="shared" si="6"/>
        <v>31625</v>
      </c>
      <c r="T14" s="8">
        <f t="shared" si="6"/>
        <v>31625</v>
      </c>
      <c r="U14" s="8">
        <f t="shared" si="6"/>
        <v>37950</v>
      </c>
      <c r="V14" s="8">
        <f t="shared" si="6"/>
        <v>37950</v>
      </c>
      <c r="W14" s="8">
        <f t="shared" si="6"/>
        <v>37950</v>
      </c>
      <c r="X14" s="8">
        <f t="shared" si="6"/>
        <v>37950</v>
      </c>
      <c r="Y14" s="8">
        <f t="shared" si="6"/>
        <v>37950</v>
      </c>
      <c r="Z14" s="8">
        <f t="shared" si="6"/>
        <v>37950</v>
      </c>
      <c r="AA14" s="8">
        <f t="shared" si="6"/>
        <v>47437.5</v>
      </c>
      <c r="AB14" s="8">
        <f t="shared" si="6"/>
        <v>47437.5</v>
      </c>
      <c r="AC14" s="8">
        <f t="shared" si="6"/>
        <v>47437.5</v>
      </c>
      <c r="AD14" s="8">
        <f t="shared" si="6"/>
        <v>47437.5</v>
      </c>
      <c r="AE14" s="8">
        <f t="shared" si="6"/>
        <v>47437.5</v>
      </c>
      <c r="AF14" s="8">
        <f t="shared" si="6"/>
        <v>61668.75</v>
      </c>
      <c r="AG14" s="8">
        <f t="shared" si="6"/>
        <v>61668.75</v>
      </c>
      <c r="AH14" s="8">
        <f t="shared" si="6"/>
        <v>61668.75</v>
      </c>
      <c r="AI14" s="8">
        <f t="shared" si="6"/>
        <v>61668.75</v>
      </c>
      <c r="AJ14" s="8">
        <f t="shared" si="6"/>
        <v>61668.75</v>
      </c>
      <c r="AK14" s="8">
        <f t="shared" si="6"/>
        <v>61668.75</v>
      </c>
      <c r="AL14" s="8">
        <f t="shared" si="6"/>
        <v>61668.75</v>
      </c>
      <c r="AM14" s="7"/>
      <c r="AN14" s="7"/>
      <c r="AO14" s="7"/>
      <c r="AP14" s="7"/>
      <c r="AQ14" s="7"/>
      <c r="AR14" s="7"/>
      <c r="AS14" s="7"/>
      <c r="AT14" s="7"/>
      <c r="AU14" s="7"/>
      <c r="AV14" s="7"/>
      <c r="AW14" s="7"/>
    </row>
    <row r="15" spans="2:49" x14ac:dyDescent="0.2">
      <c r="B15" s="23" t="s">
        <v>22</v>
      </c>
      <c r="C15" s="14">
        <v>28950</v>
      </c>
      <c r="D15" s="8">
        <f t="shared" si="4"/>
        <v>28950</v>
      </c>
      <c r="E15" s="8">
        <f t="shared" si="4"/>
        <v>28950</v>
      </c>
      <c r="F15" s="8">
        <f t="shared" ref="F15:AL15" si="7">E15*(1+F$3)</f>
        <v>28950</v>
      </c>
      <c r="G15" s="8">
        <f t="shared" si="7"/>
        <v>28950</v>
      </c>
      <c r="H15" s="8">
        <f t="shared" si="7"/>
        <v>28950</v>
      </c>
      <c r="I15" s="8">
        <f t="shared" si="7"/>
        <v>31845.000000000004</v>
      </c>
      <c r="J15" s="8">
        <f t="shared" si="7"/>
        <v>31845.000000000004</v>
      </c>
      <c r="K15" s="8">
        <f t="shared" si="7"/>
        <v>31845.000000000004</v>
      </c>
      <c r="L15" s="8">
        <f t="shared" si="7"/>
        <v>31845.000000000004</v>
      </c>
      <c r="M15" s="8">
        <f t="shared" si="7"/>
        <v>31845.000000000004</v>
      </c>
      <c r="N15" s="8">
        <f t="shared" si="7"/>
        <v>31845.000000000004</v>
      </c>
      <c r="O15" s="8">
        <f t="shared" si="7"/>
        <v>36621.75</v>
      </c>
      <c r="P15" s="8">
        <f t="shared" si="7"/>
        <v>36621.75</v>
      </c>
      <c r="Q15" s="8">
        <f t="shared" si="7"/>
        <v>36621.75</v>
      </c>
      <c r="R15" s="8">
        <f t="shared" si="7"/>
        <v>36621.75</v>
      </c>
      <c r="S15" s="8">
        <f t="shared" si="7"/>
        <v>36621.75</v>
      </c>
      <c r="T15" s="8">
        <f t="shared" si="7"/>
        <v>36621.75</v>
      </c>
      <c r="U15" s="8">
        <f t="shared" si="7"/>
        <v>43946.1</v>
      </c>
      <c r="V15" s="8">
        <f t="shared" si="7"/>
        <v>43946.1</v>
      </c>
      <c r="W15" s="8">
        <f t="shared" si="7"/>
        <v>43946.1</v>
      </c>
      <c r="X15" s="8">
        <f t="shared" si="7"/>
        <v>43946.1</v>
      </c>
      <c r="Y15" s="8">
        <f t="shared" si="7"/>
        <v>43946.1</v>
      </c>
      <c r="Z15" s="8">
        <f t="shared" si="7"/>
        <v>43946.1</v>
      </c>
      <c r="AA15" s="8">
        <f t="shared" si="7"/>
        <v>54932.625</v>
      </c>
      <c r="AB15" s="8">
        <f t="shared" si="7"/>
        <v>54932.625</v>
      </c>
      <c r="AC15" s="8">
        <f t="shared" si="7"/>
        <v>54932.625</v>
      </c>
      <c r="AD15" s="8">
        <f t="shared" si="7"/>
        <v>54932.625</v>
      </c>
      <c r="AE15" s="8">
        <f t="shared" si="7"/>
        <v>54932.625</v>
      </c>
      <c r="AF15" s="8">
        <f t="shared" si="7"/>
        <v>71412.412500000006</v>
      </c>
      <c r="AG15" s="8">
        <f t="shared" si="7"/>
        <v>71412.412500000006</v>
      </c>
      <c r="AH15" s="8">
        <f t="shared" si="7"/>
        <v>71412.412500000006</v>
      </c>
      <c r="AI15" s="8">
        <f t="shared" si="7"/>
        <v>71412.412500000006</v>
      </c>
      <c r="AJ15" s="8">
        <f t="shared" si="7"/>
        <v>71412.412500000006</v>
      </c>
      <c r="AK15" s="8">
        <f t="shared" si="7"/>
        <v>71412.412500000006</v>
      </c>
      <c r="AL15" s="8">
        <f t="shared" si="7"/>
        <v>71412.412500000006</v>
      </c>
      <c r="AM15" s="7"/>
      <c r="AN15" s="7"/>
      <c r="AO15" s="7"/>
      <c r="AP15" s="7"/>
      <c r="AQ15" s="7"/>
      <c r="AR15" s="7"/>
      <c r="AS15" s="7"/>
      <c r="AT15" s="7"/>
      <c r="AU15" s="7"/>
      <c r="AV15" s="7"/>
      <c r="AW15" s="7"/>
    </row>
    <row r="16" spans="2:49" x14ac:dyDescent="0.2">
      <c r="B16" s="23" t="s">
        <v>23</v>
      </c>
      <c r="C16" s="14">
        <v>31250</v>
      </c>
      <c r="D16" s="8">
        <f t="shared" si="4"/>
        <v>31250</v>
      </c>
      <c r="E16" s="8">
        <f t="shared" si="4"/>
        <v>31250</v>
      </c>
      <c r="F16" s="8">
        <f t="shared" ref="F16:AL16" si="8">E16*(1+F$3)</f>
        <v>31250</v>
      </c>
      <c r="G16" s="8">
        <f t="shared" si="8"/>
        <v>31250</v>
      </c>
      <c r="H16" s="8">
        <f t="shared" si="8"/>
        <v>31250</v>
      </c>
      <c r="I16" s="8">
        <f t="shared" si="8"/>
        <v>34375</v>
      </c>
      <c r="J16" s="8">
        <f t="shared" si="8"/>
        <v>34375</v>
      </c>
      <c r="K16" s="8">
        <f t="shared" si="8"/>
        <v>34375</v>
      </c>
      <c r="L16" s="8">
        <f t="shared" si="8"/>
        <v>34375</v>
      </c>
      <c r="M16" s="8">
        <f t="shared" si="8"/>
        <v>34375</v>
      </c>
      <c r="N16" s="8">
        <f t="shared" si="8"/>
        <v>34375</v>
      </c>
      <c r="O16" s="8">
        <f t="shared" si="8"/>
        <v>39531.25</v>
      </c>
      <c r="P16" s="8">
        <f t="shared" si="8"/>
        <v>39531.25</v>
      </c>
      <c r="Q16" s="8">
        <f t="shared" si="8"/>
        <v>39531.25</v>
      </c>
      <c r="R16" s="8">
        <f t="shared" si="8"/>
        <v>39531.25</v>
      </c>
      <c r="S16" s="8">
        <f t="shared" si="8"/>
        <v>39531.25</v>
      </c>
      <c r="T16" s="8">
        <f t="shared" si="8"/>
        <v>39531.25</v>
      </c>
      <c r="U16" s="8">
        <f t="shared" si="8"/>
        <v>47437.5</v>
      </c>
      <c r="V16" s="8">
        <f t="shared" si="8"/>
        <v>47437.5</v>
      </c>
      <c r="W16" s="8">
        <f t="shared" si="8"/>
        <v>47437.5</v>
      </c>
      <c r="X16" s="8">
        <f t="shared" si="8"/>
        <v>47437.5</v>
      </c>
      <c r="Y16" s="8">
        <f t="shared" si="8"/>
        <v>47437.5</v>
      </c>
      <c r="Z16" s="8">
        <f t="shared" si="8"/>
        <v>47437.5</v>
      </c>
      <c r="AA16" s="8">
        <f t="shared" si="8"/>
        <v>59296.875</v>
      </c>
      <c r="AB16" s="8">
        <f t="shared" si="8"/>
        <v>59296.875</v>
      </c>
      <c r="AC16" s="8">
        <f t="shared" si="8"/>
        <v>59296.875</v>
      </c>
      <c r="AD16" s="8">
        <f t="shared" si="8"/>
        <v>59296.875</v>
      </c>
      <c r="AE16" s="8">
        <f t="shared" si="8"/>
        <v>59296.875</v>
      </c>
      <c r="AF16" s="8">
        <f t="shared" si="8"/>
        <v>77085.9375</v>
      </c>
      <c r="AG16" s="8">
        <f t="shared" si="8"/>
        <v>77085.9375</v>
      </c>
      <c r="AH16" s="8">
        <f t="shared" si="8"/>
        <v>77085.9375</v>
      </c>
      <c r="AI16" s="8">
        <f t="shared" si="8"/>
        <v>77085.9375</v>
      </c>
      <c r="AJ16" s="8">
        <f t="shared" si="8"/>
        <v>77085.9375</v>
      </c>
      <c r="AK16" s="8">
        <f t="shared" si="8"/>
        <v>77085.9375</v>
      </c>
      <c r="AL16" s="8">
        <f t="shared" si="8"/>
        <v>77085.9375</v>
      </c>
      <c r="AM16" s="7"/>
      <c r="AN16" s="7"/>
      <c r="AO16" s="7"/>
      <c r="AP16" s="7"/>
      <c r="AQ16" s="7"/>
      <c r="AR16" s="7"/>
      <c r="AS16" s="7"/>
      <c r="AT16" s="7"/>
      <c r="AU16" s="7"/>
      <c r="AV16" s="7"/>
      <c r="AW16" s="7"/>
    </row>
    <row r="17" spans="1:49" x14ac:dyDescent="0.2">
      <c r="B17" s="23" t="s">
        <v>24</v>
      </c>
      <c r="C17" s="15">
        <v>22500</v>
      </c>
      <c r="D17" s="16">
        <f t="shared" si="4"/>
        <v>22500</v>
      </c>
      <c r="E17" s="16">
        <f t="shared" si="4"/>
        <v>22500</v>
      </c>
      <c r="F17" s="16">
        <f t="shared" ref="F17:AL17" si="9">E17*(1+F$3)</f>
        <v>22500</v>
      </c>
      <c r="G17" s="16">
        <f t="shared" si="9"/>
        <v>22500</v>
      </c>
      <c r="H17" s="16">
        <f t="shared" si="9"/>
        <v>22500</v>
      </c>
      <c r="I17" s="16">
        <f t="shared" si="9"/>
        <v>24750.000000000004</v>
      </c>
      <c r="J17" s="16">
        <f t="shared" si="9"/>
        <v>24750.000000000004</v>
      </c>
      <c r="K17" s="16">
        <f t="shared" si="9"/>
        <v>24750.000000000004</v>
      </c>
      <c r="L17" s="16">
        <f t="shared" si="9"/>
        <v>24750.000000000004</v>
      </c>
      <c r="M17" s="16">
        <f t="shared" si="9"/>
        <v>24750.000000000004</v>
      </c>
      <c r="N17" s="16">
        <f t="shared" si="9"/>
        <v>24750.000000000004</v>
      </c>
      <c r="O17" s="16">
        <f t="shared" si="9"/>
        <v>28462.500000000004</v>
      </c>
      <c r="P17" s="16">
        <f t="shared" si="9"/>
        <v>28462.500000000004</v>
      </c>
      <c r="Q17" s="16">
        <f t="shared" si="9"/>
        <v>28462.500000000004</v>
      </c>
      <c r="R17" s="16">
        <f t="shared" si="9"/>
        <v>28462.500000000004</v>
      </c>
      <c r="S17" s="16">
        <f t="shared" si="9"/>
        <v>28462.500000000004</v>
      </c>
      <c r="T17" s="16">
        <f t="shared" si="9"/>
        <v>28462.500000000004</v>
      </c>
      <c r="U17" s="16">
        <f t="shared" si="9"/>
        <v>34155</v>
      </c>
      <c r="V17" s="16">
        <f t="shared" si="9"/>
        <v>34155</v>
      </c>
      <c r="W17" s="16">
        <f t="shared" si="9"/>
        <v>34155</v>
      </c>
      <c r="X17" s="16">
        <f t="shared" si="9"/>
        <v>34155</v>
      </c>
      <c r="Y17" s="16">
        <f t="shared" si="9"/>
        <v>34155</v>
      </c>
      <c r="Z17" s="16">
        <f t="shared" si="9"/>
        <v>34155</v>
      </c>
      <c r="AA17" s="16">
        <f t="shared" si="9"/>
        <v>42693.75</v>
      </c>
      <c r="AB17" s="16">
        <f t="shared" si="9"/>
        <v>42693.75</v>
      </c>
      <c r="AC17" s="16">
        <f t="shared" si="9"/>
        <v>42693.75</v>
      </c>
      <c r="AD17" s="16">
        <f t="shared" si="9"/>
        <v>42693.75</v>
      </c>
      <c r="AE17" s="16">
        <f t="shared" si="9"/>
        <v>42693.75</v>
      </c>
      <c r="AF17" s="16">
        <f t="shared" si="9"/>
        <v>55501.875</v>
      </c>
      <c r="AG17" s="16">
        <f t="shared" si="9"/>
        <v>55501.875</v>
      </c>
      <c r="AH17" s="16">
        <f t="shared" si="9"/>
        <v>55501.875</v>
      </c>
      <c r="AI17" s="16">
        <f t="shared" si="9"/>
        <v>55501.875</v>
      </c>
      <c r="AJ17" s="16">
        <f t="shared" si="9"/>
        <v>55501.875</v>
      </c>
      <c r="AK17" s="16">
        <f t="shared" si="9"/>
        <v>55501.875</v>
      </c>
      <c r="AL17" s="16">
        <f t="shared" si="9"/>
        <v>55501.875</v>
      </c>
      <c r="AM17" s="7"/>
      <c r="AN17" s="7"/>
      <c r="AO17" s="7"/>
      <c r="AP17" s="7"/>
      <c r="AQ17" s="7"/>
      <c r="AR17" s="7"/>
      <c r="AS17" s="7"/>
      <c r="AT17" s="7"/>
      <c r="AU17" s="7"/>
      <c r="AV17" s="7"/>
      <c r="AW17" s="7"/>
    </row>
    <row r="18" spans="1:49" s="10" customFormat="1" ht="15" x14ac:dyDescent="0.25">
      <c r="B18" s="10" t="s">
        <v>25</v>
      </c>
      <c r="C18" s="17">
        <f>SUM(C13:C17)</f>
        <v>125200</v>
      </c>
      <c r="D18" s="13">
        <f t="shared" ref="D18:AL18" si="10">SUM(D13:D17)</f>
        <v>125200</v>
      </c>
      <c r="E18" s="13">
        <f t="shared" si="10"/>
        <v>125200</v>
      </c>
      <c r="F18" s="13">
        <f t="shared" si="10"/>
        <v>125200</v>
      </c>
      <c r="G18" s="13">
        <f t="shared" si="10"/>
        <v>125200</v>
      </c>
      <c r="H18" s="13">
        <f t="shared" si="10"/>
        <v>125200</v>
      </c>
      <c r="I18" s="13">
        <f t="shared" si="10"/>
        <v>137720</v>
      </c>
      <c r="J18" s="13">
        <f t="shared" si="10"/>
        <v>137720</v>
      </c>
      <c r="K18" s="13">
        <f t="shared" si="10"/>
        <v>137720</v>
      </c>
      <c r="L18" s="13">
        <f t="shared" si="10"/>
        <v>137720</v>
      </c>
      <c r="M18" s="13">
        <f t="shared" si="10"/>
        <v>137720</v>
      </c>
      <c r="N18" s="13">
        <f t="shared" si="10"/>
        <v>137720</v>
      </c>
      <c r="O18" s="13">
        <f t="shared" si="10"/>
        <v>158378</v>
      </c>
      <c r="P18" s="13">
        <f t="shared" si="10"/>
        <v>158378</v>
      </c>
      <c r="Q18" s="13">
        <f t="shared" si="10"/>
        <v>158378</v>
      </c>
      <c r="R18" s="13">
        <f t="shared" si="10"/>
        <v>158378</v>
      </c>
      <c r="S18" s="13">
        <f t="shared" si="10"/>
        <v>158378</v>
      </c>
      <c r="T18" s="13">
        <f t="shared" si="10"/>
        <v>158378</v>
      </c>
      <c r="U18" s="13">
        <f t="shared" si="10"/>
        <v>190053.6</v>
      </c>
      <c r="V18" s="13">
        <f t="shared" si="10"/>
        <v>190053.6</v>
      </c>
      <c r="W18" s="13">
        <f t="shared" si="10"/>
        <v>190053.6</v>
      </c>
      <c r="X18" s="13">
        <f t="shared" si="10"/>
        <v>190053.6</v>
      </c>
      <c r="Y18" s="13">
        <f t="shared" si="10"/>
        <v>190053.6</v>
      </c>
      <c r="Z18" s="13">
        <f t="shared" si="10"/>
        <v>190053.6</v>
      </c>
      <c r="AA18" s="13">
        <f t="shared" si="10"/>
        <v>237567</v>
      </c>
      <c r="AB18" s="13">
        <f t="shared" si="10"/>
        <v>237567</v>
      </c>
      <c r="AC18" s="13">
        <f t="shared" si="10"/>
        <v>237567</v>
      </c>
      <c r="AD18" s="13">
        <f t="shared" si="10"/>
        <v>237567</v>
      </c>
      <c r="AE18" s="13">
        <f t="shared" si="10"/>
        <v>237567</v>
      </c>
      <c r="AF18" s="13">
        <f t="shared" si="10"/>
        <v>308837.09999999998</v>
      </c>
      <c r="AG18" s="13">
        <f t="shared" si="10"/>
        <v>308837.09999999998</v>
      </c>
      <c r="AH18" s="13">
        <f t="shared" si="10"/>
        <v>308837.09999999998</v>
      </c>
      <c r="AI18" s="13">
        <f t="shared" si="10"/>
        <v>308837.09999999998</v>
      </c>
      <c r="AJ18" s="13">
        <f t="shared" si="10"/>
        <v>308837.09999999998</v>
      </c>
      <c r="AK18" s="13">
        <f t="shared" si="10"/>
        <v>308837.09999999998</v>
      </c>
      <c r="AL18" s="13">
        <f t="shared" si="10"/>
        <v>308837.09999999998</v>
      </c>
      <c r="AM18" s="11"/>
      <c r="AN18" s="11"/>
      <c r="AO18" s="11"/>
      <c r="AP18" s="11"/>
      <c r="AQ18" s="11"/>
      <c r="AR18" s="11"/>
      <c r="AS18" s="11"/>
      <c r="AT18" s="11"/>
      <c r="AU18" s="11"/>
      <c r="AV18" s="11"/>
      <c r="AW18" s="11"/>
    </row>
    <row r="19" spans="1:49" x14ac:dyDescent="0.2">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7"/>
      <c r="AN19" s="7"/>
      <c r="AO19" s="7"/>
      <c r="AP19" s="7"/>
      <c r="AQ19" s="7"/>
      <c r="AR19" s="7"/>
      <c r="AS19" s="7"/>
      <c r="AT19" s="7"/>
      <c r="AU19" s="7"/>
      <c r="AV19" s="7"/>
      <c r="AW19" s="7"/>
    </row>
    <row r="20" spans="1:49" x14ac:dyDescent="0.2">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7"/>
      <c r="AN20" s="7"/>
      <c r="AO20" s="7"/>
      <c r="AP20" s="7"/>
      <c r="AQ20" s="7"/>
      <c r="AR20" s="7"/>
      <c r="AS20" s="7"/>
      <c r="AT20" s="7"/>
      <c r="AU20" s="7"/>
      <c r="AV20" s="7"/>
      <c r="AW20" s="7"/>
    </row>
    <row r="21" spans="1:49" ht="15" x14ac:dyDescent="0.25">
      <c r="B21" s="2" t="s">
        <v>4</v>
      </c>
      <c r="C21" s="8"/>
      <c r="D21" s="4">
        <v>0</v>
      </c>
      <c r="E21" s="4">
        <f t="shared" ref="E21" si="11">D21</f>
        <v>0</v>
      </c>
      <c r="F21" s="4">
        <f t="shared" ref="F21" si="12">E21</f>
        <v>0</v>
      </c>
      <c r="G21" s="4">
        <f>F21</f>
        <v>0</v>
      </c>
      <c r="H21" s="4">
        <f t="shared" ref="H21" si="13">G21</f>
        <v>0</v>
      </c>
      <c r="I21" s="4">
        <f>H21+0.1</f>
        <v>0.1</v>
      </c>
      <c r="J21" s="4">
        <v>0</v>
      </c>
      <c r="K21" s="4">
        <f t="shared" ref="K21" si="14">J21</f>
        <v>0</v>
      </c>
      <c r="L21" s="4">
        <f t="shared" ref="L21" si="15">K21</f>
        <v>0</v>
      </c>
      <c r="M21" s="4">
        <f t="shared" ref="M21" si="16">L21</f>
        <v>0</v>
      </c>
      <c r="N21" s="4">
        <f t="shared" ref="N21" si="17">M21</f>
        <v>0</v>
      </c>
      <c r="O21" s="4">
        <f>N21+0.15</f>
        <v>0.15</v>
      </c>
      <c r="P21" s="4">
        <v>0</v>
      </c>
      <c r="Q21" s="4">
        <f t="shared" ref="Q21" si="18">P21</f>
        <v>0</v>
      </c>
      <c r="R21" s="4">
        <f t="shared" ref="R21" si="19">Q21</f>
        <v>0</v>
      </c>
      <c r="S21" s="4">
        <f t="shared" ref="S21" si="20">R21</f>
        <v>0</v>
      </c>
      <c r="T21" s="4">
        <f t="shared" ref="T21" si="21">S21</f>
        <v>0</v>
      </c>
      <c r="U21" s="4">
        <f>T21+0.2</f>
        <v>0.2</v>
      </c>
      <c r="V21" s="4">
        <v>0</v>
      </c>
      <c r="W21" s="4">
        <f t="shared" ref="W21" si="22">V21</f>
        <v>0</v>
      </c>
      <c r="X21" s="4">
        <f t="shared" ref="X21" si="23">W21</f>
        <v>0</v>
      </c>
      <c r="Y21" s="4">
        <f t="shared" ref="Y21" si="24">X21</f>
        <v>0</v>
      </c>
      <c r="Z21" s="4">
        <f t="shared" ref="Z21" si="25">Y21</f>
        <v>0</v>
      </c>
      <c r="AA21" s="4">
        <f>Z21+0.25</f>
        <v>0.25</v>
      </c>
      <c r="AB21" s="4">
        <v>0</v>
      </c>
      <c r="AC21" s="4">
        <f t="shared" ref="AC21" si="26">AB21</f>
        <v>0</v>
      </c>
      <c r="AD21" s="4">
        <f t="shared" ref="AD21" si="27">AC21</f>
        <v>0</v>
      </c>
      <c r="AE21" s="4">
        <f t="shared" ref="AE21" si="28">AD21</f>
        <v>0</v>
      </c>
      <c r="AF21" s="4">
        <f>AE21+0.3</f>
        <v>0.3</v>
      </c>
      <c r="AG21" s="4">
        <v>0</v>
      </c>
      <c r="AH21" s="4">
        <f t="shared" ref="AH21" si="29">AG21</f>
        <v>0</v>
      </c>
      <c r="AI21" s="4">
        <f t="shared" ref="AI21" si="30">AH21</f>
        <v>0</v>
      </c>
      <c r="AJ21" s="4">
        <f t="shared" ref="AJ21" si="31">AI21</f>
        <v>0</v>
      </c>
      <c r="AK21" s="4">
        <f t="shared" ref="AK21" si="32">AJ21</f>
        <v>0</v>
      </c>
      <c r="AL21" s="4">
        <f t="shared" ref="AL21" si="33">AK21</f>
        <v>0</v>
      </c>
      <c r="AM21" s="7"/>
      <c r="AN21" s="7"/>
      <c r="AO21" s="7"/>
      <c r="AP21" s="7"/>
      <c r="AQ21" s="7"/>
      <c r="AR21" s="7"/>
      <c r="AS21" s="7"/>
      <c r="AT21" s="7"/>
      <c r="AU21" s="7"/>
      <c r="AV21" s="7"/>
      <c r="AW21" s="7"/>
    </row>
    <row r="22" spans="1:49" x14ac:dyDescent="0.2">
      <c r="A22" s="4">
        <v>0.3</v>
      </c>
      <c r="B22" s="22" t="s">
        <v>26</v>
      </c>
      <c r="C22" s="8">
        <f>C18*A22</f>
        <v>37560</v>
      </c>
      <c r="D22" s="8">
        <f>C$22*(1+D21)</f>
        <v>37560</v>
      </c>
      <c r="E22" s="8">
        <f t="shared" ref="E22:J22" si="34">D$22*(1+E21)</f>
        <v>37560</v>
      </c>
      <c r="F22" s="8">
        <f t="shared" si="34"/>
        <v>37560</v>
      </c>
      <c r="G22" s="8">
        <f t="shared" si="34"/>
        <v>37560</v>
      </c>
      <c r="H22" s="8">
        <f t="shared" si="34"/>
        <v>37560</v>
      </c>
      <c r="I22" s="8">
        <f t="shared" si="34"/>
        <v>41316</v>
      </c>
      <c r="J22" s="8">
        <f t="shared" si="34"/>
        <v>41316</v>
      </c>
      <c r="K22" s="8">
        <f t="shared" ref="K22" si="35">J$22*(1+K21)</f>
        <v>41316</v>
      </c>
      <c r="L22" s="8">
        <f t="shared" ref="L22" si="36">K$22*(1+L21)</f>
        <v>41316</v>
      </c>
      <c r="M22" s="8">
        <f t="shared" ref="M22" si="37">L$22*(1+M21)</f>
        <v>41316</v>
      </c>
      <c r="N22" s="8">
        <f t="shared" ref="N22" si="38">M$22*(1+N21)</f>
        <v>41316</v>
      </c>
      <c r="O22" s="8">
        <f t="shared" ref="O22" si="39">N$22*(1+O21)</f>
        <v>47513.399999999994</v>
      </c>
      <c r="P22" s="8">
        <f t="shared" ref="P22" si="40">O$22*(1+P21)</f>
        <v>47513.399999999994</v>
      </c>
      <c r="Q22" s="8">
        <f t="shared" ref="Q22" si="41">P$22*(1+Q21)</f>
        <v>47513.399999999994</v>
      </c>
      <c r="R22" s="8">
        <f t="shared" ref="R22" si="42">Q$22*(1+R21)</f>
        <v>47513.399999999994</v>
      </c>
      <c r="S22" s="8">
        <f t="shared" ref="S22" si="43">R$22*(1+S21)</f>
        <v>47513.399999999994</v>
      </c>
      <c r="T22" s="8">
        <f t="shared" ref="T22" si="44">S$22*(1+T21)</f>
        <v>47513.399999999994</v>
      </c>
      <c r="U22" s="8">
        <f t="shared" ref="U22" si="45">T$22*(1+U21)</f>
        <v>57016.079999999994</v>
      </c>
      <c r="V22" s="8">
        <f t="shared" ref="V22" si="46">U$22*(1+V21)</f>
        <v>57016.079999999994</v>
      </c>
      <c r="W22" s="8">
        <f t="shared" ref="W22" si="47">V$22*(1+W21)</f>
        <v>57016.079999999994</v>
      </c>
      <c r="X22" s="8">
        <f t="shared" ref="X22" si="48">W$22*(1+X21)</f>
        <v>57016.079999999994</v>
      </c>
      <c r="Y22" s="8">
        <f t="shared" ref="Y22" si="49">X$22*(1+Y21)</f>
        <v>57016.079999999994</v>
      </c>
      <c r="Z22" s="8">
        <f t="shared" ref="Z22" si="50">Y$22*(1+Z21)</f>
        <v>57016.079999999994</v>
      </c>
      <c r="AA22" s="8">
        <f t="shared" ref="AA22" si="51">Z$22*(1+AA21)</f>
        <v>71270.099999999991</v>
      </c>
      <c r="AB22" s="8">
        <f t="shared" ref="AB22" si="52">AA$22*(1+AB21)</f>
        <v>71270.099999999991</v>
      </c>
      <c r="AC22" s="8">
        <f t="shared" ref="AC22" si="53">AB$22*(1+AC21)</f>
        <v>71270.099999999991</v>
      </c>
      <c r="AD22" s="8">
        <f t="shared" ref="AD22" si="54">AC$22*(1+AD21)</f>
        <v>71270.099999999991</v>
      </c>
      <c r="AE22" s="8">
        <f t="shared" ref="AE22" si="55">AD$22*(1+AE21)</f>
        <v>71270.099999999991</v>
      </c>
      <c r="AF22" s="8">
        <f t="shared" ref="AF22" si="56">AE$22*(1+AF21)</f>
        <v>92651.12999999999</v>
      </c>
      <c r="AG22" s="8">
        <f t="shared" ref="AG22" si="57">AF$22*(1+AG21)</f>
        <v>92651.12999999999</v>
      </c>
      <c r="AH22" s="8">
        <f t="shared" ref="AH22" si="58">AG$22*(1+AH21)</f>
        <v>92651.12999999999</v>
      </c>
      <c r="AI22" s="8">
        <f t="shared" ref="AI22" si="59">AH$22*(1+AI21)</f>
        <v>92651.12999999999</v>
      </c>
      <c r="AJ22" s="8">
        <f t="shared" ref="AJ22" si="60">AI$22*(1+AJ21)</f>
        <v>92651.12999999999</v>
      </c>
      <c r="AK22" s="8">
        <f t="shared" ref="AK22" si="61">AJ$22*(1+AK21)</f>
        <v>92651.12999999999</v>
      </c>
      <c r="AL22" s="8">
        <f t="shared" ref="AL22" si="62">AK$22*(1+AL21)</f>
        <v>92651.12999999999</v>
      </c>
      <c r="AM22" s="7"/>
      <c r="AN22" s="7"/>
      <c r="AO22" s="7"/>
      <c r="AP22" s="7"/>
      <c r="AQ22" s="7"/>
      <c r="AR22" s="7"/>
      <c r="AS22" s="7"/>
      <c r="AT22" s="7"/>
      <c r="AU22" s="7"/>
      <c r="AV22" s="7"/>
      <c r="AW22" s="7"/>
    </row>
    <row r="23" spans="1:49" x14ac:dyDescent="0.2">
      <c r="A23" s="4">
        <v>0.7</v>
      </c>
      <c r="B23" s="22" t="s">
        <v>27</v>
      </c>
      <c r="C23" s="8">
        <f>C14*A23</f>
        <v>17500</v>
      </c>
      <c r="D23" s="8">
        <f>D$18/C$18*C23</f>
        <v>17500</v>
      </c>
      <c r="E23" s="8">
        <f t="shared" ref="E23:H23" si="63">E$18/D$18*D23</f>
        <v>17500</v>
      </c>
      <c r="F23" s="8">
        <f t="shared" si="63"/>
        <v>17500</v>
      </c>
      <c r="G23" s="8">
        <f t="shared" si="63"/>
        <v>17500</v>
      </c>
      <c r="H23" s="8">
        <f t="shared" si="63"/>
        <v>17500</v>
      </c>
      <c r="I23" s="8">
        <f t="shared" ref="I23:AL23" si="64">I$18/H$18*H23</f>
        <v>19250</v>
      </c>
      <c r="J23" s="8">
        <f t="shared" si="64"/>
        <v>19250</v>
      </c>
      <c r="K23" s="8">
        <f t="shared" si="64"/>
        <v>19250</v>
      </c>
      <c r="L23" s="8">
        <f t="shared" si="64"/>
        <v>19250</v>
      </c>
      <c r="M23" s="8">
        <f t="shared" si="64"/>
        <v>19250</v>
      </c>
      <c r="N23" s="8">
        <f t="shared" si="64"/>
        <v>19250</v>
      </c>
      <c r="O23" s="8">
        <f t="shared" si="64"/>
        <v>22137.5</v>
      </c>
      <c r="P23" s="8">
        <f t="shared" si="64"/>
        <v>22137.5</v>
      </c>
      <c r="Q23" s="8">
        <f t="shared" si="64"/>
        <v>22137.5</v>
      </c>
      <c r="R23" s="8">
        <f t="shared" si="64"/>
        <v>22137.5</v>
      </c>
      <c r="S23" s="8">
        <f t="shared" si="64"/>
        <v>22137.5</v>
      </c>
      <c r="T23" s="8">
        <f t="shared" si="64"/>
        <v>22137.5</v>
      </c>
      <c r="U23" s="8">
        <f t="shared" si="64"/>
        <v>26565</v>
      </c>
      <c r="V23" s="8">
        <f t="shared" si="64"/>
        <v>26565</v>
      </c>
      <c r="W23" s="8">
        <f t="shared" si="64"/>
        <v>26565</v>
      </c>
      <c r="X23" s="8">
        <f t="shared" si="64"/>
        <v>26565</v>
      </c>
      <c r="Y23" s="8">
        <f t="shared" si="64"/>
        <v>26565</v>
      </c>
      <c r="Z23" s="8">
        <f t="shared" si="64"/>
        <v>26565</v>
      </c>
      <c r="AA23" s="8">
        <f t="shared" si="64"/>
        <v>33206.25</v>
      </c>
      <c r="AB23" s="8">
        <f t="shared" si="64"/>
        <v>33206.25</v>
      </c>
      <c r="AC23" s="8">
        <f t="shared" si="64"/>
        <v>33206.25</v>
      </c>
      <c r="AD23" s="8">
        <f t="shared" si="64"/>
        <v>33206.25</v>
      </c>
      <c r="AE23" s="8">
        <f t="shared" si="64"/>
        <v>33206.25</v>
      </c>
      <c r="AF23" s="8">
        <f t="shared" si="64"/>
        <v>43168.124999999993</v>
      </c>
      <c r="AG23" s="8">
        <f t="shared" si="64"/>
        <v>43168.124999999993</v>
      </c>
      <c r="AH23" s="8">
        <f t="shared" si="64"/>
        <v>43168.124999999993</v>
      </c>
      <c r="AI23" s="8">
        <f t="shared" si="64"/>
        <v>43168.124999999993</v>
      </c>
      <c r="AJ23" s="8">
        <f t="shared" si="64"/>
        <v>43168.124999999993</v>
      </c>
      <c r="AK23" s="8">
        <f t="shared" si="64"/>
        <v>43168.124999999993</v>
      </c>
      <c r="AL23" s="8">
        <f t="shared" si="64"/>
        <v>43168.124999999993</v>
      </c>
      <c r="AM23" s="7"/>
      <c r="AN23" s="7"/>
      <c r="AO23" s="7"/>
      <c r="AP23" s="7"/>
      <c r="AQ23" s="7"/>
      <c r="AR23" s="7"/>
      <c r="AS23" s="7"/>
      <c r="AT23" s="7"/>
      <c r="AU23" s="7"/>
      <c r="AV23" s="7"/>
      <c r="AW23" s="7"/>
    </row>
    <row r="24" spans="1:49" x14ac:dyDescent="0.2">
      <c r="A24" s="4">
        <v>0.1</v>
      </c>
      <c r="B24" s="22" t="s">
        <v>33</v>
      </c>
      <c r="C24" s="8">
        <f>C18*A24</f>
        <v>12520</v>
      </c>
      <c r="D24" s="8">
        <f t="shared" ref="D24" si="65">D$18/C$18*C24</f>
        <v>12520</v>
      </c>
      <c r="E24" s="8">
        <f t="shared" ref="E24:H24" si="66">E$18/D$18*D24</f>
        <v>12520</v>
      </c>
      <c r="F24" s="8">
        <f t="shared" si="66"/>
        <v>12520</v>
      </c>
      <c r="G24" s="8">
        <f t="shared" si="66"/>
        <v>12520</v>
      </c>
      <c r="H24" s="8">
        <f t="shared" si="66"/>
        <v>12520</v>
      </c>
      <c r="I24" s="8">
        <f t="shared" ref="I24:AL24" si="67">I$18/H$18*H24</f>
        <v>13772.000000000002</v>
      </c>
      <c r="J24" s="8">
        <f t="shared" si="67"/>
        <v>13772.000000000002</v>
      </c>
      <c r="K24" s="8">
        <f t="shared" si="67"/>
        <v>13772.000000000002</v>
      </c>
      <c r="L24" s="8">
        <f t="shared" si="67"/>
        <v>13772.000000000002</v>
      </c>
      <c r="M24" s="8">
        <f t="shared" si="67"/>
        <v>13772.000000000002</v>
      </c>
      <c r="N24" s="8">
        <f t="shared" si="67"/>
        <v>13772.000000000002</v>
      </c>
      <c r="O24" s="8">
        <f t="shared" si="67"/>
        <v>15837.800000000001</v>
      </c>
      <c r="P24" s="8">
        <f t="shared" si="67"/>
        <v>15837.800000000001</v>
      </c>
      <c r="Q24" s="8">
        <f t="shared" si="67"/>
        <v>15837.800000000001</v>
      </c>
      <c r="R24" s="8">
        <f t="shared" si="67"/>
        <v>15837.800000000001</v>
      </c>
      <c r="S24" s="8">
        <f t="shared" si="67"/>
        <v>15837.800000000001</v>
      </c>
      <c r="T24" s="8">
        <f t="shared" si="67"/>
        <v>15837.800000000001</v>
      </c>
      <c r="U24" s="8">
        <f t="shared" si="67"/>
        <v>19005.36</v>
      </c>
      <c r="V24" s="8">
        <f t="shared" si="67"/>
        <v>19005.36</v>
      </c>
      <c r="W24" s="8">
        <f t="shared" si="67"/>
        <v>19005.36</v>
      </c>
      <c r="X24" s="8">
        <f t="shared" si="67"/>
        <v>19005.36</v>
      </c>
      <c r="Y24" s="8">
        <f t="shared" si="67"/>
        <v>19005.36</v>
      </c>
      <c r="Z24" s="8">
        <f t="shared" si="67"/>
        <v>19005.36</v>
      </c>
      <c r="AA24" s="8">
        <f t="shared" si="67"/>
        <v>23756.7</v>
      </c>
      <c r="AB24" s="8">
        <f t="shared" si="67"/>
        <v>23756.7</v>
      </c>
      <c r="AC24" s="8">
        <f t="shared" si="67"/>
        <v>23756.7</v>
      </c>
      <c r="AD24" s="8">
        <f t="shared" si="67"/>
        <v>23756.7</v>
      </c>
      <c r="AE24" s="8">
        <f t="shared" si="67"/>
        <v>23756.7</v>
      </c>
      <c r="AF24" s="8">
        <f t="shared" si="67"/>
        <v>30883.709999999995</v>
      </c>
      <c r="AG24" s="8">
        <f t="shared" si="67"/>
        <v>30883.709999999995</v>
      </c>
      <c r="AH24" s="8">
        <f t="shared" si="67"/>
        <v>30883.709999999995</v>
      </c>
      <c r="AI24" s="8">
        <f t="shared" si="67"/>
        <v>30883.709999999995</v>
      </c>
      <c r="AJ24" s="8">
        <f t="shared" si="67"/>
        <v>30883.709999999995</v>
      </c>
      <c r="AK24" s="8">
        <f t="shared" si="67"/>
        <v>30883.709999999995</v>
      </c>
      <c r="AL24" s="8">
        <f t="shared" si="67"/>
        <v>30883.709999999995</v>
      </c>
      <c r="AM24" s="7"/>
      <c r="AN24" s="7"/>
      <c r="AO24" s="7"/>
      <c r="AP24" s="7"/>
      <c r="AQ24" s="7"/>
      <c r="AR24" s="7"/>
      <c r="AS24" s="7"/>
      <c r="AT24" s="7"/>
      <c r="AU24" s="7"/>
      <c r="AV24" s="7"/>
      <c r="AW24" s="7"/>
    </row>
    <row r="25" spans="1:49" x14ac:dyDescent="0.2">
      <c r="A25" s="4">
        <v>0.05</v>
      </c>
      <c r="B25" s="22" t="s">
        <v>34</v>
      </c>
      <c r="C25" s="8">
        <f>C18*A25</f>
        <v>6260</v>
      </c>
      <c r="D25" s="8">
        <f t="shared" ref="D25" si="68">D$18/C$18*C25</f>
        <v>6260</v>
      </c>
      <c r="E25" s="8">
        <f t="shared" ref="E25:H25" si="69">E$18/D$18*D25</f>
        <v>6260</v>
      </c>
      <c r="F25" s="8">
        <f t="shared" si="69"/>
        <v>6260</v>
      </c>
      <c r="G25" s="8">
        <f t="shared" si="69"/>
        <v>6260</v>
      </c>
      <c r="H25" s="8">
        <f t="shared" si="69"/>
        <v>6260</v>
      </c>
      <c r="I25" s="8">
        <f t="shared" ref="I25:AL25" si="70">I$18/H$18*H25</f>
        <v>6886.0000000000009</v>
      </c>
      <c r="J25" s="8">
        <f t="shared" si="70"/>
        <v>6886.0000000000009</v>
      </c>
      <c r="K25" s="8">
        <f t="shared" si="70"/>
        <v>6886.0000000000009</v>
      </c>
      <c r="L25" s="8">
        <f t="shared" si="70"/>
        <v>6886.0000000000009</v>
      </c>
      <c r="M25" s="8">
        <f t="shared" si="70"/>
        <v>6886.0000000000009</v>
      </c>
      <c r="N25" s="8">
        <f t="shared" si="70"/>
        <v>6886.0000000000009</v>
      </c>
      <c r="O25" s="8">
        <f t="shared" si="70"/>
        <v>7918.9000000000005</v>
      </c>
      <c r="P25" s="8">
        <f t="shared" si="70"/>
        <v>7918.9000000000005</v>
      </c>
      <c r="Q25" s="8">
        <f t="shared" si="70"/>
        <v>7918.9000000000005</v>
      </c>
      <c r="R25" s="8">
        <f t="shared" si="70"/>
        <v>7918.9000000000005</v>
      </c>
      <c r="S25" s="8">
        <f t="shared" si="70"/>
        <v>7918.9000000000005</v>
      </c>
      <c r="T25" s="8">
        <f t="shared" si="70"/>
        <v>7918.9000000000005</v>
      </c>
      <c r="U25" s="8">
        <f t="shared" si="70"/>
        <v>9502.68</v>
      </c>
      <c r="V25" s="8">
        <f t="shared" si="70"/>
        <v>9502.68</v>
      </c>
      <c r="W25" s="8">
        <f t="shared" si="70"/>
        <v>9502.68</v>
      </c>
      <c r="X25" s="8">
        <f t="shared" si="70"/>
        <v>9502.68</v>
      </c>
      <c r="Y25" s="8">
        <f t="shared" si="70"/>
        <v>9502.68</v>
      </c>
      <c r="Z25" s="8">
        <f t="shared" si="70"/>
        <v>9502.68</v>
      </c>
      <c r="AA25" s="8">
        <f t="shared" si="70"/>
        <v>11878.35</v>
      </c>
      <c r="AB25" s="8">
        <f t="shared" si="70"/>
        <v>11878.35</v>
      </c>
      <c r="AC25" s="8">
        <f t="shared" si="70"/>
        <v>11878.35</v>
      </c>
      <c r="AD25" s="8">
        <f t="shared" si="70"/>
        <v>11878.35</v>
      </c>
      <c r="AE25" s="8">
        <f t="shared" si="70"/>
        <v>11878.35</v>
      </c>
      <c r="AF25" s="8">
        <f t="shared" si="70"/>
        <v>15441.854999999998</v>
      </c>
      <c r="AG25" s="8">
        <f t="shared" si="70"/>
        <v>15441.854999999998</v>
      </c>
      <c r="AH25" s="8">
        <f t="shared" si="70"/>
        <v>15441.854999999998</v>
      </c>
      <c r="AI25" s="8">
        <f t="shared" si="70"/>
        <v>15441.854999999998</v>
      </c>
      <c r="AJ25" s="8">
        <f t="shared" si="70"/>
        <v>15441.854999999998</v>
      </c>
      <c r="AK25" s="8">
        <f t="shared" si="70"/>
        <v>15441.854999999998</v>
      </c>
      <c r="AL25" s="8">
        <f t="shared" si="70"/>
        <v>15441.854999999998</v>
      </c>
      <c r="AM25" s="7"/>
      <c r="AN25" s="7"/>
      <c r="AO25" s="7"/>
      <c r="AP25" s="7"/>
      <c r="AQ25" s="7"/>
      <c r="AR25" s="7"/>
      <c r="AS25" s="7"/>
      <c r="AT25" s="7"/>
      <c r="AU25" s="7"/>
      <c r="AV25" s="7"/>
      <c r="AW25" s="7"/>
    </row>
    <row r="26" spans="1:49" x14ac:dyDescent="0.2">
      <c r="A26" s="4">
        <v>0.1</v>
      </c>
      <c r="B26" s="22" t="s">
        <v>30</v>
      </c>
      <c r="C26" s="8">
        <f>A26*C18</f>
        <v>12520</v>
      </c>
      <c r="D26" s="8">
        <f t="shared" ref="D26" si="71">D$18/C$18*C26</f>
        <v>12520</v>
      </c>
      <c r="E26" s="8">
        <f t="shared" ref="E26:H26" si="72">E$18/D$18*D26</f>
        <v>12520</v>
      </c>
      <c r="F26" s="8">
        <f t="shared" si="72"/>
        <v>12520</v>
      </c>
      <c r="G26" s="8">
        <f t="shared" si="72"/>
        <v>12520</v>
      </c>
      <c r="H26" s="8">
        <f t="shared" si="72"/>
        <v>12520</v>
      </c>
      <c r="I26" s="14">
        <v>50000</v>
      </c>
      <c r="J26" s="14">
        <f t="shared" ref="J26:AL26" si="73">J$18/I$18*I26</f>
        <v>50000</v>
      </c>
      <c r="K26" s="8">
        <f>H26</f>
        <v>12520</v>
      </c>
      <c r="L26" s="8">
        <f t="shared" si="73"/>
        <v>12520</v>
      </c>
      <c r="M26" s="8">
        <f t="shared" si="73"/>
        <v>12520</v>
      </c>
      <c r="N26" s="8">
        <f t="shared" si="73"/>
        <v>12520</v>
      </c>
      <c r="O26" s="8">
        <f t="shared" si="73"/>
        <v>14397.999999999998</v>
      </c>
      <c r="P26" s="8">
        <f t="shared" si="73"/>
        <v>14397.999999999998</v>
      </c>
      <c r="Q26" s="8">
        <f t="shared" si="73"/>
        <v>14397.999999999998</v>
      </c>
      <c r="R26" s="8">
        <f t="shared" si="73"/>
        <v>14397.999999999998</v>
      </c>
      <c r="S26" s="8">
        <f t="shared" si="73"/>
        <v>14397.999999999998</v>
      </c>
      <c r="T26" s="8">
        <f t="shared" si="73"/>
        <v>14397.999999999998</v>
      </c>
      <c r="U26" s="14">
        <v>65000</v>
      </c>
      <c r="V26" s="14">
        <v>65000</v>
      </c>
      <c r="W26" s="8">
        <f>T26</f>
        <v>14397.999999999998</v>
      </c>
      <c r="X26" s="8">
        <f t="shared" si="73"/>
        <v>14397.999999999998</v>
      </c>
      <c r="Y26" s="8">
        <f t="shared" si="73"/>
        <v>14397.999999999998</v>
      </c>
      <c r="Z26" s="8">
        <f t="shared" si="73"/>
        <v>14397.999999999998</v>
      </c>
      <c r="AA26" s="8">
        <f t="shared" si="73"/>
        <v>17997.499999999996</v>
      </c>
      <c r="AB26" s="8">
        <f t="shared" si="73"/>
        <v>17997.499999999996</v>
      </c>
      <c r="AC26" s="8">
        <f t="shared" si="73"/>
        <v>17997.499999999996</v>
      </c>
      <c r="AD26" s="8">
        <f t="shared" si="73"/>
        <v>17997.499999999996</v>
      </c>
      <c r="AE26" s="8">
        <f t="shared" si="73"/>
        <v>17997.499999999996</v>
      </c>
      <c r="AF26" s="8">
        <f t="shared" si="73"/>
        <v>23396.749999999993</v>
      </c>
      <c r="AG26" s="14">
        <v>70000</v>
      </c>
      <c r="AH26" s="14">
        <v>70000</v>
      </c>
      <c r="AI26" s="8">
        <f>AF26</f>
        <v>23396.749999999993</v>
      </c>
      <c r="AJ26" s="8">
        <f t="shared" si="73"/>
        <v>23396.749999999993</v>
      </c>
      <c r="AK26" s="8">
        <f t="shared" si="73"/>
        <v>23396.749999999993</v>
      </c>
      <c r="AL26" s="8">
        <f t="shared" si="73"/>
        <v>23396.749999999993</v>
      </c>
      <c r="AM26" s="7"/>
      <c r="AN26" s="7"/>
      <c r="AO26" s="7"/>
      <c r="AP26" s="7"/>
      <c r="AQ26" s="7"/>
      <c r="AR26" s="7"/>
      <c r="AS26" s="7"/>
      <c r="AT26" s="7"/>
      <c r="AU26" s="7"/>
      <c r="AV26" s="7"/>
      <c r="AW26" s="7"/>
    </row>
    <row r="27" spans="1:49" x14ac:dyDescent="0.2">
      <c r="B27" s="22" t="s">
        <v>28</v>
      </c>
      <c r="C27" s="14">
        <v>5000</v>
      </c>
      <c r="D27" s="8">
        <f t="shared" ref="D27" si="74">D$18/C$18*C27</f>
        <v>5000</v>
      </c>
      <c r="E27" s="8">
        <f>E$18/D$18*D27</f>
        <v>5000</v>
      </c>
      <c r="F27" s="8">
        <f>F$18/E$18*E27</f>
        <v>5000</v>
      </c>
      <c r="G27" s="8">
        <f>G$18/F$18*F27</f>
        <v>5000</v>
      </c>
      <c r="H27" s="8">
        <f>H$18/G$18*G27</f>
        <v>5000</v>
      </c>
      <c r="I27" s="8">
        <f t="shared" ref="I27:AL27" si="75">I$18/H$18*H27</f>
        <v>5500</v>
      </c>
      <c r="J27" s="8">
        <f t="shared" si="75"/>
        <v>5500</v>
      </c>
      <c r="K27" s="8">
        <f t="shared" si="75"/>
        <v>5500</v>
      </c>
      <c r="L27" s="8">
        <f t="shared" si="75"/>
        <v>5500</v>
      </c>
      <c r="M27" s="8">
        <f t="shared" si="75"/>
        <v>5500</v>
      </c>
      <c r="N27" s="8">
        <f t="shared" si="75"/>
        <v>5500</v>
      </c>
      <c r="O27" s="8">
        <f t="shared" si="75"/>
        <v>6324.9999999999991</v>
      </c>
      <c r="P27" s="8">
        <f t="shared" si="75"/>
        <v>6324.9999999999991</v>
      </c>
      <c r="Q27" s="8">
        <f t="shared" si="75"/>
        <v>6324.9999999999991</v>
      </c>
      <c r="R27" s="8">
        <f t="shared" si="75"/>
        <v>6324.9999999999991</v>
      </c>
      <c r="S27" s="8">
        <f t="shared" si="75"/>
        <v>6324.9999999999991</v>
      </c>
      <c r="T27" s="8">
        <f t="shared" si="75"/>
        <v>6324.9999999999991</v>
      </c>
      <c r="U27" s="8">
        <f t="shared" si="75"/>
        <v>7589.9999999999982</v>
      </c>
      <c r="V27" s="8">
        <f t="shared" si="75"/>
        <v>7589.9999999999982</v>
      </c>
      <c r="W27" s="8">
        <f t="shared" si="75"/>
        <v>7589.9999999999982</v>
      </c>
      <c r="X27" s="8">
        <f t="shared" si="75"/>
        <v>7589.9999999999982</v>
      </c>
      <c r="Y27" s="8">
        <f t="shared" si="75"/>
        <v>7589.9999999999982</v>
      </c>
      <c r="Z27" s="8">
        <f t="shared" si="75"/>
        <v>7589.9999999999982</v>
      </c>
      <c r="AA27" s="8">
        <f t="shared" si="75"/>
        <v>9487.4999999999982</v>
      </c>
      <c r="AB27" s="8">
        <f t="shared" si="75"/>
        <v>9487.4999999999982</v>
      </c>
      <c r="AC27" s="8">
        <f t="shared" si="75"/>
        <v>9487.4999999999982</v>
      </c>
      <c r="AD27" s="8">
        <f t="shared" si="75"/>
        <v>9487.4999999999982</v>
      </c>
      <c r="AE27" s="8">
        <f t="shared" si="75"/>
        <v>9487.4999999999982</v>
      </c>
      <c r="AF27" s="8">
        <f t="shared" si="75"/>
        <v>12333.749999999996</v>
      </c>
      <c r="AG27" s="8">
        <f t="shared" si="75"/>
        <v>12333.749999999996</v>
      </c>
      <c r="AH27" s="8">
        <f t="shared" si="75"/>
        <v>12333.749999999996</v>
      </c>
      <c r="AI27" s="8">
        <f t="shared" si="75"/>
        <v>12333.749999999996</v>
      </c>
      <c r="AJ27" s="8">
        <f t="shared" si="75"/>
        <v>12333.749999999996</v>
      </c>
      <c r="AK27" s="8">
        <f t="shared" si="75"/>
        <v>12333.749999999996</v>
      </c>
      <c r="AL27" s="8">
        <f t="shared" si="75"/>
        <v>12333.749999999996</v>
      </c>
      <c r="AM27" s="7"/>
      <c r="AN27" s="7"/>
      <c r="AO27" s="7"/>
      <c r="AP27" s="7"/>
      <c r="AQ27" s="7"/>
      <c r="AR27" s="7"/>
      <c r="AS27" s="7"/>
      <c r="AT27" s="7"/>
      <c r="AU27" s="7"/>
      <c r="AV27" s="7"/>
      <c r="AW27" s="7"/>
    </row>
    <row r="28" spans="1:49" x14ac:dyDescent="0.2">
      <c r="B28" s="22" t="s">
        <v>29</v>
      </c>
      <c r="C28" s="14">
        <v>7500</v>
      </c>
      <c r="D28" s="8">
        <f t="shared" ref="D28" si="76">D$18/C$18*C28</f>
        <v>7500</v>
      </c>
      <c r="E28" s="8">
        <f t="shared" ref="E28:H28" si="77">E$18/D$18*D28</f>
        <v>7500</v>
      </c>
      <c r="F28" s="8">
        <f t="shared" si="77"/>
        <v>7500</v>
      </c>
      <c r="G28" s="8">
        <f t="shared" si="77"/>
        <v>7500</v>
      </c>
      <c r="H28" s="8">
        <f t="shared" si="77"/>
        <v>7500</v>
      </c>
      <c r="I28" s="8">
        <f t="shared" ref="I28:AL28" si="78">I$18/H$18*H28</f>
        <v>8250</v>
      </c>
      <c r="J28" s="8">
        <f t="shared" si="78"/>
        <v>8250</v>
      </c>
      <c r="K28" s="8">
        <f t="shared" si="78"/>
        <v>8250</v>
      </c>
      <c r="L28" s="8">
        <f t="shared" si="78"/>
        <v>8250</v>
      </c>
      <c r="M28" s="8">
        <f t="shared" si="78"/>
        <v>8250</v>
      </c>
      <c r="N28" s="8">
        <f t="shared" si="78"/>
        <v>8250</v>
      </c>
      <c r="O28" s="8">
        <f t="shared" si="78"/>
        <v>9487.5</v>
      </c>
      <c r="P28" s="8">
        <f t="shared" si="78"/>
        <v>9487.5</v>
      </c>
      <c r="Q28" s="8">
        <f t="shared" si="78"/>
        <v>9487.5</v>
      </c>
      <c r="R28" s="8">
        <f t="shared" si="78"/>
        <v>9487.5</v>
      </c>
      <c r="S28" s="8">
        <f t="shared" si="78"/>
        <v>9487.5</v>
      </c>
      <c r="T28" s="8">
        <f t="shared" si="78"/>
        <v>9487.5</v>
      </c>
      <c r="U28" s="8">
        <f t="shared" si="78"/>
        <v>11385</v>
      </c>
      <c r="V28" s="8">
        <f t="shared" si="78"/>
        <v>11385</v>
      </c>
      <c r="W28" s="8">
        <f t="shared" si="78"/>
        <v>11385</v>
      </c>
      <c r="X28" s="8">
        <f t="shared" si="78"/>
        <v>11385</v>
      </c>
      <c r="Y28" s="8">
        <f t="shared" si="78"/>
        <v>11385</v>
      </c>
      <c r="Z28" s="8">
        <f t="shared" si="78"/>
        <v>11385</v>
      </c>
      <c r="AA28" s="8">
        <f t="shared" si="78"/>
        <v>14231.25</v>
      </c>
      <c r="AB28" s="8">
        <f t="shared" si="78"/>
        <v>14231.25</v>
      </c>
      <c r="AC28" s="8">
        <f t="shared" si="78"/>
        <v>14231.25</v>
      </c>
      <c r="AD28" s="8">
        <f t="shared" si="78"/>
        <v>14231.25</v>
      </c>
      <c r="AE28" s="8">
        <f t="shared" si="78"/>
        <v>14231.25</v>
      </c>
      <c r="AF28" s="8">
        <f t="shared" si="78"/>
        <v>18500.624999999996</v>
      </c>
      <c r="AG28" s="8">
        <f t="shared" si="78"/>
        <v>18500.624999999996</v>
      </c>
      <c r="AH28" s="8">
        <f t="shared" si="78"/>
        <v>18500.624999999996</v>
      </c>
      <c r="AI28" s="8">
        <f t="shared" si="78"/>
        <v>18500.624999999996</v>
      </c>
      <c r="AJ28" s="8">
        <f t="shared" si="78"/>
        <v>18500.624999999996</v>
      </c>
      <c r="AK28" s="8">
        <f t="shared" si="78"/>
        <v>18500.624999999996</v>
      </c>
      <c r="AL28" s="8">
        <f t="shared" si="78"/>
        <v>18500.624999999996</v>
      </c>
      <c r="AM28" s="7"/>
      <c r="AN28" s="7"/>
      <c r="AO28" s="7"/>
      <c r="AP28" s="7"/>
      <c r="AQ28" s="7"/>
      <c r="AR28" s="7"/>
      <c r="AS28" s="7"/>
      <c r="AT28" s="7"/>
      <c r="AU28" s="7"/>
      <c r="AV28" s="7"/>
      <c r="AW28" s="7"/>
    </row>
    <row r="29" spans="1:49" x14ac:dyDescent="0.2">
      <c r="B29" s="22" t="s">
        <v>31</v>
      </c>
      <c r="C29" s="14">
        <v>1000</v>
      </c>
      <c r="D29" s="8">
        <f t="shared" ref="D29" si="79">D$18/C$18*C29</f>
        <v>1000</v>
      </c>
      <c r="E29" s="8">
        <f t="shared" ref="E29:H29" si="80">E$18/D$18*D29</f>
        <v>1000</v>
      </c>
      <c r="F29" s="8">
        <f t="shared" si="80"/>
        <v>1000</v>
      </c>
      <c r="G29" s="8">
        <f t="shared" si="80"/>
        <v>1000</v>
      </c>
      <c r="H29" s="8">
        <f t="shared" si="80"/>
        <v>1000</v>
      </c>
      <c r="I29" s="8">
        <f t="shared" ref="I29:AL29" si="81">I$18/H$18*H29</f>
        <v>1100</v>
      </c>
      <c r="J29" s="8">
        <f t="shared" si="81"/>
        <v>1100</v>
      </c>
      <c r="K29" s="8">
        <f t="shared" si="81"/>
        <v>1100</v>
      </c>
      <c r="L29" s="8">
        <f t="shared" si="81"/>
        <v>1100</v>
      </c>
      <c r="M29" s="8">
        <f t="shared" si="81"/>
        <v>1100</v>
      </c>
      <c r="N29" s="8">
        <f t="shared" si="81"/>
        <v>1100</v>
      </c>
      <c r="O29" s="8">
        <f t="shared" si="81"/>
        <v>1265</v>
      </c>
      <c r="P29" s="8">
        <f t="shared" si="81"/>
        <v>1265</v>
      </c>
      <c r="Q29" s="8">
        <f t="shared" si="81"/>
        <v>1265</v>
      </c>
      <c r="R29" s="8">
        <f t="shared" si="81"/>
        <v>1265</v>
      </c>
      <c r="S29" s="8">
        <f t="shared" si="81"/>
        <v>1265</v>
      </c>
      <c r="T29" s="8">
        <f t="shared" si="81"/>
        <v>1265</v>
      </c>
      <c r="U29" s="8">
        <f t="shared" si="81"/>
        <v>1518</v>
      </c>
      <c r="V29" s="8">
        <f t="shared" si="81"/>
        <v>1518</v>
      </c>
      <c r="W29" s="8">
        <f t="shared" si="81"/>
        <v>1518</v>
      </c>
      <c r="X29" s="8">
        <f t="shared" si="81"/>
        <v>1518</v>
      </c>
      <c r="Y29" s="8">
        <f t="shared" si="81"/>
        <v>1518</v>
      </c>
      <c r="Z29" s="8">
        <f t="shared" si="81"/>
        <v>1518</v>
      </c>
      <c r="AA29" s="8">
        <f t="shared" si="81"/>
        <v>1897.5</v>
      </c>
      <c r="AB29" s="8">
        <f t="shared" si="81"/>
        <v>1897.5</v>
      </c>
      <c r="AC29" s="8">
        <f t="shared" si="81"/>
        <v>1897.5</v>
      </c>
      <c r="AD29" s="8">
        <f t="shared" si="81"/>
        <v>1897.5</v>
      </c>
      <c r="AE29" s="8">
        <f t="shared" si="81"/>
        <v>1897.5</v>
      </c>
      <c r="AF29" s="8">
        <f t="shared" si="81"/>
        <v>2466.7499999999995</v>
      </c>
      <c r="AG29" s="8">
        <f t="shared" si="81"/>
        <v>2466.7499999999995</v>
      </c>
      <c r="AH29" s="8">
        <f t="shared" si="81"/>
        <v>2466.7499999999995</v>
      </c>
      <c r="AI29" s="8">
        <f t="shared" si="81"/>
        <v>2466.7499999999995</v>
      </c>
      <c r="AJ29" s="8">
        <f t="shared" si="81"/>
        <v>2466.7499999999995</v>
      </c>
      <c r="AK29" s="8">
        <f t="shared" si="81"/>
        <v>2466.7499999999995</v>
      </c>
      <c r="AL29" s="8">
        <f t="shared" si="81"/>
        <v>2466.7499999999995</v>
      </c>
      <c r="AM29" s="7"/>
      <c r="AN29" s="7"/>
      <c r="AO29" s="7"/>
      <c r="AP29" s="7"/>
      <c r="AQ29" s="7"/>
      <c r="AR29" s="7"/>
      <c r="AS29" s="7"/>
      <c r="AT29" s="7"/>
      <c r="AU29" s="7"/>
      <c r="AV29" s="7"/>
      <c r="AW29" s="7"/>
    </row>
    <row r="30" spans="1:49" x14ac:dyDescent="0.2">
      <c r="B30" s="22" t="s">
        <v>32</v>
      </c>
      <c r="C30" s="14">
        <v>3500</v>
      </c>
      <c r="D30" s="8">
        <f t="shared" ref="D30" si="82">D$18/C$18*C30</f>
        <v>3500</v>
      </c>
      <c r="E30" s="8">
        <f t="shared" ref="E30:H30" si="83">E$18/D$18*D30</f>
        <v>3500</v>
      </c>
      <c r="F30" s="8">
        <f t="shared" si="83"/>
        <v>3500</v>
      </c>
      <c r="G30" s="8">
        <f t="shared" si="83"/>
        <v>3500</v>
      </c>
      <c r="H30" s="8">
        <f t="shared" si="83"/>
        <v>3500</v>
      </c>
      <c r="I30" s="8">
        <f t="shared" ref="I30:AL30" si="84">I$18/H$18*H30</f>
        <v>3850.0000000000005</v>
      </c>
      <c r="J30" s="8">
        <f t="shared" si="84"/>
        <v>3850.0000000000005</v>
      </c>
      <c r="K30" s="8">
        <f t="shared" si="84"/>
        <v>3850.0000000000005</v>
      </c>
      <c r="L30" s="8">
        <f t="shared" si="84"/>
        <v>3850.0000000000005</v>
      </c>
      <c r="M30" s="8">
        <f t="shared" si="84"/>
        <v>3850.0000000000005</v>
      </c>
      <c r="N30" s="8">
        <f t="shared" si="84"/>
        <v>3850.0000000000005</v>
      </c>
      <c r="O30" s="8">
        <f t="shared" si="84"/>
        <v>4427.5</v>
      </c>
      <c r="P30" s="8">
        <f t="shared" si="84"/>
        <v>4427.5</v>
      </c>
      <c r="Q30" s="8">
        <f t="shared" si="84"/>
        <v>4427.5</v>
      </c>
      <c r="R30" s="8">
        <f t="shared" si="84"/>
        <v>4427.5</v>
      </c>
      <c r="S30" s="8">
        <f t="shared" si="84"/>
        <v>4427.5</v>
      </c>
      <c r="T30" s="8">
        <f t="shared" si="84"/>
        <v>4427.5</v>
      </c>
      <c r="U30" s="8">
        <f t="shared" si="84"/>
        <v>5313</v>
      </c>
      <c r="V30" s="8">
        <f t="shared" si="84"/>
        <v>5313</v>
      </c>
      <c r="W30" s="8">
        <f t="shared" si="84"/>
        <v>5313</v>
      </c>
      <c r="X30" s="8">
        <f t="shared" si="84"/>
        <v>5313</v>
      </c>
      <c r="Y30" s="8">
        <f t="shared" si="84"/>
        <v>5313</v>
      </c>
      <c r="Z30" s="8">
        <f t="shared" si="84"/>
        <v>5313</v>
      </c>
      <c r="AA30" s="8">
        <f t="shared" si="84"/>
        <v>6641.25</v>
      </c>
      <c r="AB30" s="8">
        <f t="shared" si="84"/>
        <v>6641.25</v>
      </c>
      <c r="AC30" s="8">
        <f t="shared" si="84"/>
        <v>6641.25</v>
      </c>
      <c r="AD30" s="8">
        <f t="shared" si="84"/>
        <v>6641.25</v>
      </c>
      <c r="AE30" s="8">
        <f t="shared" si="84"/>
        <v>6641.25</v>
      </c>
      <c r="AF30" s="8">
        <f t="shared" si="84"/>
        <v>8633.6249999999982</v>
      </c>
      <c r="AG30" s="8">
        <f t="shared" si="84"/>
        <v>8633.6249999999982</v>
      </c>
      <c r="AH30" s="8">
        <f t="shared" si="84"/>
        <v>8633.6249999999982</v>
      </c>
      <c r="AI30" s="8">
        <f t="shared" si="84"/>
        <v>8633.6249999999982</v>
      </c>
      <c r="AJ30" s="8">
        <f t="shared" si="84"/>
        <v>8633.6249999999982</v>
      </c>
      <c r="AK30" s="8">
        <f t="shared" si="84"/>
        <v>8633.6249999999982</v>
      </c>
      <c r="AL30" s="8">
        <f t="shared" si="84"/>
        <v>8633.6249999999982</v>
      </c>
      <c r="AM30" s="7"/>
      <c r="AN30" s="7"/>
      <c r="AO30" s="7"/>
      <c r="AP30" s="7"/>
      <c r="AQ30" s="7"/>
      <c r="AR30" s="7"/>
      <c r="AS30" s="7"/>
      <c r="AT30" s="7"/>
      <c r="AU30" s="7"/>
      <c r="AV30" s="7"/>
      <c r="AW30" s="7"/>
    </row>
    <row r="31" spans="1:49" x14ac:dyDescent="0.2">
      <c r="B31" s="22" t="s">
        <v>38</v>
      </c>
      <c r="C31" s="14">
        <v>5000</v>
      </c>
      <c r="D31" s="8">
        <f t="shared" ref="D31" si="85">D$18/C$18*C31</f>
        <v>5000</v>
      </c>
      <c r="E31" s="8">
        <f t="shared" ref="E31:H31" si="86">E$18/D$18*D31</f>
        <v>5000</v>
      </c>
      <c r="F31" s="8">
        <f t="shared" si="86"/>
        <v>5000</v>
      </c>
      <c r="G31" s="8">
        <f t="shared" si="86"/>
        <v>5000</v>
      </c>
      <c r="H31" s="8">
        <f t="shared" si="86"/>
        <v>5000</v>
      </c>
      <c r="I31" s="8">
        <f t="shared" ref="I31:AL31" si="87">I$18/H$18*H31</f>
        <v>5500</v>
      </c>
      <c r="J31" s="8">
        <f t="shared" si="87"/>
        <v>5500</v>
      </c>
      <c r="K31" s="8">
        <f t="shared" si="87"/>
        <v>5500</v>
      </c>
      <c r="L31" s="8">
        <f t="shared" si="87"/>
        <v>5500</v>
      </c>
      <c r="M31" s="8">
        <f t="shared" si="87"/>
        <v>5500</v>
      </c>
      <c r="N31" s="8">
        <f t="shared" si="87"/>
        <v>5500</v>
      </c>
      <c r="O31" s="8">
        <f t="shared" si="87"/>
        <v>6324.9999999999991</v>
      </c>
      <c r="P31" s="8">
        <f t="shared" si="87"/>
        <v>6324.9999999999991</v>
      </c>
      <c r="Q31" s="8">
        <f t="shared" si="87"/>
        <v>6324.9999999999991</v>
      </c>
      <c r="R31" s="8">
        <f t="shared" si="87"/>
        <v>6324.9999999999991</v>
      </c>
      <c r="S31" s="8">
        <f t="shared" si="87"/>
        <v>6324.9999999999991</v>
      </c>
      <c r="T31" s="8">
        <f t="shared" si="87"/>
        <v>6324.9999999999991</v>
      </c>
      <c r="U31" s="8">
        <f t="shared" si="87"/>
        <v>7589.9999999999982</v>
      </c>
      <c r="V31" s="8">
        <f t="shared" si="87"/>
        <v>7589.9999999999982</v>
      </c>
      <c r="W31" s="8">
        <f t="shared" si="87"/>
        <v>7589.9999999999982</v>
      </c>
      <c r="X31" s="8">
        <f t="shared" si="87"/>
        <v>7589.9999999999982</v>
      </c>
      <c r="Y31" s="8">
        <f t="shared" si="87"/>
        <v>7589.9999999999982</v>
      </c>
      <c r="Z31" s="8">
        <f t="shared" si="87"/>
        <v>7589.9999999999982</v>
      </c>
      <c r="AA31" s="8">
        <f t="shared" si="87"/>
        <v>9487.4999999999982</v>
      </c>
      <c r="AB31" s="8">
        <f t="shared" si="87"/>
        <v>9487.4999999999982</v>
      </c>
      <c r="AC31" s="8">
        <f t="shared" si="87"/>
        <v>9487.4999999999982</v>
      </c>
      <c r="AD31" s="8">
        <f t="shared" si="87"/>
        <v>9487.4999999999982</v>
      </c>
      <c r="AE31" s="8">
        <f t="shared" si="87"/>
        <v>9487.4999999999982</v>
      </c>
      <c r="AF31" s="8">
        <f t="shared" si="87"/>
        <v>12333.749999999996</v>
      </c>
      <c r="AG31" s="8">
        <f t="shared" si="87"/>
        <v>12333.749999999996</v>
      </c>
      <c r="AH31" s="8">
        <f t="shared" si="87"/>
        <v>12333.749999999996</v>
      </c>
      <c r="AI31" s="8">
        <f t="shared" si="87"/>
        <v>12333.749999999996</v>
      </c>
      <c r="AJ31" s="8">
        <f t="shared" si="87"/>
        <v>12333.749999999996</v>
      </c>
      <c r="AK31" s="8">
        <f t="shared" si="87"/>
        <v>12333.749999999996</v>
      </c>
      <c r="AL31" s="8">
        <f t="shared" si="87"/>
        <v>12333.749999999996</v>
      </c>
      <c r="AM31" s="7"/>
      <c r="AN31" s="7"/>
      <c r="AO31" s="7"/>
      <c r="AP31" s="7"/>
      <c r="AQ31" s="7"/>
      <c r="AR31" s="7"/>
      <c r="AS31" s="7"/>
      <c r="AT31" s="7"/>
      <c r="AU31" s="7"/>
      <c r="AV31" s="7"/>
      <c r="AW31" s="7"/>
    </row>
    <row r="32" spans="1:49" x14ac:dyDescent="0.2">
      <c r="A32" s="4">
        <v>0.21</v>
      </c>
      <c r="B32" s="22" t="s">
        <v>35</v>
      </c>
      <c r="C32" s="16">
        <f>$A$32*(C18-SUM(C22:C31))</f>
        <v>3536.4</v>
      </c>
      <c r="D32" s="16">
        <f t="shared" ref="D32" si="88">D$18/C$18*C32</f>
        <v>3536.4</v>
      </c>
      <c r="E32" s="16">
        <f t="shared" ref="E32:H32" si="89">E$18/D$18*D32</f>
        <v>3536.4</v>
      </c>
      <c r="F32" s="16">
        <f t="shared" si="89"/>
        <v>3536.4</v>
      </c>
      <c r="G32" s="16">
        <f t="shared" si="89"/>
        <v>3536.4</v>
      </c>
      <c r="H32" s="16">
        <f t="shared" si="89"/>
        <v>3536.4</v>
      </c>
      <c r="I32" s="16">
        <f t="shared" ref="I32:AL32" si="90">I$18/H$18*H32</f>
        <v>3890.0400000000004</v>
      </c>
      <c r="J32" s="16">
        <f t="shared" si="90"/>
        <v>3890.0400000000004</v>
      </c>
      <c r="K32" s="16">
        <f t="shared" si="90"/>
        <v>3890.0400000000004</v>
      </c>
      <c r="L32" s="16">
        <f t="shared" si="90"/>
        <v>3890.0400000000004</v>
      </c>
      <c r="M32" s="16">
        <f t="shared" si="90"/>
        <v>3890.0400000000004</v>
      </c>
      <c r="N32" s="16">
        <f t="shared" si="90"/>
        <v>3890.0400000000004</v>
      </c>
      <c r="O32" s="16">
        <f t="shared" si="90"/>
        <v>4473.5460000000003</v>
      </c>
      <c r="P32" s="16">
        <f t="shared" si="90"/>
        <v>4473.5460000000003</v>
      </c>
      <c r="Q32" s="16">
        <f t="shared" si="90"/>
        <v>4473.5460000000003</v>
      </c>
      <c r="R32" s="16">
        <f t="shared" si="90"/>
        <v>4473.5460000000003</v>
      </c>
      <c r="S32" s="16">
        <f t="shared" si="90"/>
        <v>4473.5460000000003</v>
      </c>
      <c r="T32" s="16">
        <f t="shared" si="90"/>
        <v>4473.5460000000003</v>
      </c>
      <c r="U32" s="16">
        <f t="shared" si="90"/>
        <v>5368.2552000000005</v>
      </c>
      <c r="V32" s="16">
        <f t="shared" si="90"/>
        <v>5368.2552000000005</v>
      </c>
      <c r="W32" s="16">
        <f t="shared" si="90"/>
        <v>5368.2552000000005</v>
      </c>
      <c r="X32" s="16">
        <f t="shared" si="90"/>
        <v>5368.2552000000005</v>
      </c>
      <c r="Y32" s="16">
        <f t="shared" si="90"/>
        <v>5368.2552000000005</v>
      </c>
      <c r="Z32" s="16">
        <f t="shared" si="90"/>
        <v>5368.2552000000005</v>
      </c>
      <c r="AA32" s="16">
        <f t="shared" si="90"/>
        <v>6710.3190000000004</v>
      </c>
      <c r="AB32" s="16">
        <f t="shared" si="90"/>
        <v>6710.3190000000004</v>
      </c>
      <c r="AC32" s="16">
        <f t="shared" si="90"/>
        <v>6710.3190000000004</v>
      </c>
      <c r="AD32" s="16">
        <f t="shared" si="90"/>
        <v>6710.3190000000004</v>
      </c>
      <c r="AE32" s="16">
        <f t="shared" si="90"/>
        <v>6710.3190000000004</v>
      </c>
      <c r="AF32" s="16">
        <f t="shared" si="90"/>
        <v>8723.4146999999994</v>
      </c>
      <c r="AG32" s="16">
        <f t="shared" si="90"/>
        <v>8723.4146999999994</v>
      </c>
      <c r="AH32" s="16">
        <f t="shared" si="90"/>
        <v>8723.4146999999994</v>
      </c>
      <c r="AI32" s="16">
        <f t="shared" si="90"/>
        <v>8723.4146999999994</v>
      </c>
      <c r="AJ32" s="16">
        <f t="shared" si="90"/>
        <v>8723.4146999999994</v>
      </c>
      <c r="AK32" s="16">
        <f t="shared" si="90"/>
        <v>8723.4146999999994</v>
      </c>
      <c r="AL32" s="16">
        <f t="shared" si="90"/>
        <v>8723.4146999999994</v>
      </c>
      <c r="AM32" s="7"/>
      <c r="AN32" s="7"/>
      <c r="AO32" s="7"/>
      <c r="AP32" s="7"/>
      <c r="AQ32" s="7"/>
      <c r="AR32" s="7"/>
      <c r="AS32" s="7"/>
      <c r="AT32" s="7"/>
      <c r="AU32" s="7"/>
      <c r="AV32" s="7"/>
      <c r="AW32" s="7"/>
    </row>
    <row r="33" spans="2:49" s="10" customFormat="1" ht="15" x14ac:dyDescent="0.25">
      <c r="B33" s="10" t="s">
        <v>36</v>
      </c>
      <c r="C33" s="13">
        <f>SUM(C22:C32)</f>
        <v>111896.4</v>
      </c>
      <c r="D33" s="13">
        <f>SUM(D22:D32)</f>
        <v>111896.4</v>
      </c>
      <c r="E33" s="13">
        <f t="shared" ref="E33:AL33" si="91">SUM(E22:E32)</f>
        <v>111896.4</v>
      </c>
      <c r="F33" s="13">
        <f t="shared" si="91"/>
        <v>111896.4</v>
      </c>
      <c r="G33" s="13">
        <f t="shared" si="91"/>
        <v>111896.4</v>
      </c>
      <c r="H33" s="13">
        <f t="shared" si="91"/>
        <v>111896.4</v>
      </c>
      <c r="I33" s="13">
        <f t="shared" si="91"/>
        <v>159314.04</v>
      </c>
      <c r="J33" s="13">
        <f t="shared" si="91"/>
        <v>159314.04</v>
      </c>
      <c r="K33" s="13">
        <f t="shared" si="91"/>
        <v>121834.04</v>
      </c>
      <c r="L33" s="13">
        <f t="shared" si="91"/>
        <v>121834.04</v>
      </c>
      <c r="M33" s="13">
        <f t="shared" si="91"/>
        <v>121834.04</v>
      </c>
      <c r="N33" s="13">
        <f t="shared" si="91"/>
        <v>121834.04</v>
      </c>
      <c r="O33" s="13">
        <f t="shared" si="91"/>
        <v>140109.14599999998</v>
      </c>
      <c r="P33" s="13">
        <f t="shared" si="91"/>
        <v>140109.14599999998</v>
      </c>
      <c r="Q33" s="13">
        <f t="shared" si="91"/>
        <v>140109.14599999998</v>
      </c>
      <c r="R33" s="13">
        <f t="shared" si="91"/>
        <v>140109.14599999998</v>
      </c>
      <c r="S33" s="13">
        <f t="shared" si="91"/>
        <v>140109.14599999998</v>
      </c>
      <c r="T33" s="13">
        <f t="shared" si="91"/>
        <v>140109.14599999998</v>
      </c>
      <c r="U33" s="13">
        <f t="shared" si="91"/>
        <v>215853.37520000001</v>
      </c>
      <c r="V33" s="13">
        <f t="shared" si="91"/>
        <v>215853.37520000001</v>
      </c>
      <c r="W33" s="13">
        <f t="shared" si="91"/>
        <v>165251.37520000001</v>
      </c>
      <c r="X33" s="13">
        <f t="shared" si="91"/>
        <v>165251.37520000001</v>
      </c>
      <c r="Y33" s="13">
        <f t="shared" si="91"/>
        <v>165251.37520000001</v>
      </c>
      <c r="Z33" s="13">
        <f t="shared" si="91"/>
        <v>165251.37520000001</v>
      </c>
      <c r="AA33" s="13">
        <f t="shared" si="91"/>
        <v>206564.21899999998</v>
      </c>
      <c r="AB33" s="13">
        <f t="shared" si="91"/>
        <v>206564.21899999998</v>
      </c>
      <c r="AC33" s="13">
        <f t="shared" si="91"/>
        <v>206564.21899999998</v>
      </c>
      <c r="AD33" s="13">
        <f t="shared" si="91"/>
        <v>206564.21899999998</v>
      </c>
      <c r="AE33" s="13">
        <f t="shared" si="91"/>
        <v>206564.21899999998</v>
      </c>
      <c r="AF33" s="13">
        <f t="shared" si="91"/>
        <v>268533.48469999997</v>
      </c>
      <c r="AG33" s="13">
        <f t="shared" si="91"/>
        <v>315136.73469999997</v>
      </c>
      <c r="AH33" s="13">
        <f t="shared" si="91"/>
        <v>315136.73469999997</v>
      </c>
      <c r="AI33" s="13">
        <f t="shared" si="91"/>
        <v>268533.48469999997</v>
      </c>
      <c r="AJ33" s="13">
        <f t="shared" si="91"/>
        <v>268533.48469999997</v>
      </c>
      <c r="AK33" s="13">
        <f t="shared" si="91"/>
        <v>268533.48469999997</v>
      </c>
      <c r="AL33" s="13">
        <f t="shared" si="91"/>
        <v>268533.48469999997</v>
      </c>
      <c r="AM33" s="11"/>
      <c r="AN33" s="11"/>
      <c r="AO33" s="11"/>
      <c r="AP33" s="11"/>
      <c r="AQ33" s="11"/>
      <c r="AR33" s="11"/>
      <c r="AS33" s="11"/>
      <c r="AT33" s="11"/>
      <c r="AU33" s="11"/>
      <c r="AV33" s="11"/>
      <c r="AW33" s="11"/>
    </row>
    <row r="34" spans="2:49" x14ac:dyDescent="0.2">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7"/>
      <c r="AN34" s="7"/>
      <c r="AO34" s="7"/>
      <c r="AP34" s="7"/>
      <c r="AQ34" s="7"/>
      <c r="AR34" s="7"/>
      <c r="AS34" s="7"/>
      <c r="AT34" s="7"/>
      <c r="AU34" s="7"/>
      <c r="AV34" s="7"/>
      <c r="AW34" s="7"/>
    </row>
    <row r="35" spans="2:49" s="10" customFormat="1" ht="15" x14ac:dyDescent="0.25">
      <c r="B35" s="10" t="s">
        <v>39</v>
      </c>
      <c r="C35" s="13">
        <f>C18-C33</f>
        <v>13303.600000000006</v>
      </c>
      <c r="D35" s="13">
        <f t="shared" ref="D35:AL35" si="92">D18-D33</f>
        <v>13303.600000000006</v>
      </c>
      <c r="E35" s="13">
        <f t="shared" si="92"/>
        <v>13303.600000000006</v>
      </c>
      <c r="F35" s="13">
        <f t="shared" si="92"/>
        <v>13303.600000000006</v>
      </c>
      <c r="G35" s="13">
        <f t="shared" si="92"/>
        <v>13303.600000000006</v>
      </c>
      <c r="H35" s="13">
        <f t="shared" si="92"/>
        <v>13303.600000000006</v>
      </c>
      <c r="I35" s="13">
        <f t="shared" si="92"/>
        <v>-21594.040000000008</v>
      </c>
      <c r="J35" s="13">
        <f t="shared" si="92"/>
        <v>-21594.040000000008</v>
      </c>
      <c r="K35" s="13">
        <f t="shared" si="92"/>
        <v>15885.960000000006</v>
      </c>
      <c r="L35" s="13">
        <f t="shared" si="92"/>
        <v>15885.960000000006</v>
      </c>
      <c r="M35" s="13">
        <f t="shared" si="92"/>
        <v>15885.960000000006</v>
      </c>
      <c r="N35" s="13">
        <f t="shared" si="92"/>
        <v>15885.960000000006</v>
      </c>
      <c r="O35" s="13">
        <f t="shared" si="92"/>
        <v>18268.854000000021</v>
      </c>
      <c r="P35" s="13">
        <f t="shared" si="92"/>
        <v>18268.854000000021</v>
      </c>
      <c r="Q35" s="13">
        <f t="shared" si="92"/>
        <v>18268.854000000021</v>
      </c>
      <c r="R35" s="13">
        <f t="shared" si="92"/>
        <v>18268.854000000021</v>
      </c>
      <c r="S35" s="13">
        <f t="shared" si="92"/>
        <v>18268.854000000021</v>
      </c>
      <c r="T35" s="13">
        <f t="shared" si="92"/>
        <v>18268.854000000021</v>
      </c>
      <c r="U35" s="13">
        <f t="shared" si="92"/>
        <v>-25799.775200000004</v>
      </c>
      <c r="V35" s="13">
        <f t="shared" si="92"/>
        <v>-25799.775200000004</v>
      </c>
      <c r="W35" s="13">
        <f t="shared" si="92"/>
        <v>24802.224799999996</v>
      </c>
      <c r="X35" s="13">
        <f t="shared" si="92"/>
        <v>24802.224799999996</v>
      </c>
      <c r="Y35" s="13">
        <f t="shared" si="92"/>
        <v>24802.224799999996</v>
      </c>
      <c r="Z35" s="13">
        <f t="shared" si="92"/>
        <v>24802.224799999996</v>
      </c>
      <c r="AA35" s="13">
        <f t="shared" si="92"/>
        <v>31002.781000000017</v>
      </c>
      <c r="AB35" s="13">
        <f t="shared" si="92"/>
        <v>31002.781000000017</v>
      </c>
      <c r="AC35" s="13">
        <f t="shared" si="92"/>
        <v>31002.781000000017</v>
      </c>
      <c r="AD35" s="13">
        <f t="shared" si="92"/>
        <v>31002.781000000017</v>
      </c>
      <c r="AE35" s="13">
        <f t="shared" si="92"/>
        <v>31002.781000000017</v>
      </c>
      <c r="AF35" s="13">
        <f t="shared" si="92"/>
        <v>40303.615300000005</v>
      </c>
      <c r="AG35" s="13">
        <f t="shared" si="92"/>
        <v>-6299.6346999999951</v>
      </c>
      <c r="AH35" s="13">
        <f t="shared" si="92"/>
        <v>-6299.6346999999951</v>
      </c>
      <c r="AI35" s="13">
        <f t="shared" si="92"/>
        <v>40303.615300000005</v>
      </c>
      <c r="AJ35" s="13">
        <f t="shared" si="92"/>
        <v>40303.615300000005</v>
      </c>
      <c r="AK35" s="13">
        <f t="shared" si="92"/>
        <v>40303.615300000005</v>
      </c>
      <c r="AL35" s="13">
        <f t="shared" si="92"/>
        <v>40303.615300000005</v>
      </c>
      <c r="AM35" s="11"/>
      <c r="AN35" s="11"/>
      <c r="AO35" s="11"/>
      <c r="AP35" s="11"/>
      <c r="AQ35" s="11"/>
      <c r="AR35" s="11"/>
      <c r="AS35" s="11"/>
      <c r="AT35" s="11"/>
      <c r="AU35" s="11"/>
      <c r="AV35" s="11"/>
      <c r="AW35" s="11"/>
    </row>
    <row r="36" spans="2:49" x14ac:dyDescent="0.2">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7"/>
      <c r="AN36" s="7"/>
      <c r="AO36" s="7"/>
      <c r="AP36" s="7"/>
      <c r="AQ36" s="7"/>
      <c r="AR36" s="7"/>
      <c r="AS36" s="7"/>
      <c r="AT36" s="7"/>
      <c r="AU36" s="7"/>
      <c r="AV36" s="7"/>
      <c r="AW36" s="7"/>
    </row>
    <row r="37" spans="2:49" s="10" customFormat="1" ht="15.75" thickBot="1" x14ac:dyDescent="0.3">
      <c r="B37" s="10" t="s">
        <v>37</v>
      </c>
      <c r="C37" s="18">
        <f>C10+C35</f>
        <v>38303.600000000006</v>
      </c>
      <c r="D37" s="18">
        <f>D10+D35</f>
        <v>51607.200000000012</v>
      </c>
      <c r="E37" s="18">
        <f t="shared" ref="E37:AL37" si="93">E10+E35</f>
        <v>64910.800000000017</v>
      </c>
      <c r="F37" s="18">
        <f t="shared" si="93"/>
        <v>78214.400000000023</v>
      </c>
      <c r="G37" s="18">
        <f t="shared" si="93"/>
        <v>91518.000000000029</v>
      </c>
      <c r="H37" s="18">
        <f t="shared" si="93"/>
        <v>104821.60000000003</v>
      </c>
      <c r="I37" s="18">
        <f t="shared" si="93"/>
        <v>83227.560000000027</v>
      </c>
      <c r="J37" s="18">
        <f t="shared" si="93"/>
        <v>61633.520000000019</v>
      </c>
      <c r="K37" s="18">
        <f t="shared" si="93"/>
        <v>77519.480000000025</v>
      </c>
      <c r="L37" s="18">
        <f t="shared" si="93"/>
        <v>93405.440000000031</v>
      </c>
      <c r="M37" s="18">
        <f t="shared" si="93"/>
        <v>109291.40000000004</v>
      </c>
      <c r="N37" s="18">
        <f t="shared" si="93"/>
        <v>125177.36000000004</v>
      </c>
      <c r="O37" s="18">
        <f t="shared" si="93"/>
        <v>143446.21400000007</v>
      </c>
      <c r="P37" s="18">
        <f t="shared" si="93"/>
        <v>161715.06800000009</v>
      </c>
      <c r="Q37" s="18">
        <f t="shared" si="93"/>
        <v>179983.92200000011</v>
      </c>
      <c r="R37" s="18">
        <f t="shared" si="93"/>
        <v>198252.77600000013</v>
      </c>
      <c r="S37" s="18">
        <f t="shared" si="93"/>
        <v>216521.63000000015</v>
      </c>
      <c r="T37" s="18">
        <f t="shared" si="93"/>
        <v>234790.48400000017</v>
      </c>
      <c r="U37" s="18">
        <f t="shared" si="93"/>
        <v>208990.70880000017</v>
      </c>
      <c r="V37" s="18">
        <f t="shared" si="93"/>
        <v>183190.93360000016</v>
      </c>
      <c r="W37" s="18">
        <f t="shared" si="93"/>
        <v>207993.15840000016</v>
      </c>
      <c r="X37" s="18">
        <f t="shared" si="93"/>
        <v>232795.38320000016</v>
      </c>
      <c r="Y37" s="18">
        <f t="shared" si="93"/>
        <v>257597.60800000015</v>
      </c>
      <c r="Z37" s="18">
        <f t="shared" si="93"/>
        <v>282399.83280000015</v>
      </c>
      <c r="AA37" s="18">
        <f t="shared" si="93"/>
        <v>313402.61380000017</v>
      </c>
      <c r="AB37" s="18">
        <f t="shared" si="93"/>
        <v>344405.39480000018</v>
      </c>
      <c r="AC37" s="18">
        <f t="shared" si="93"/>
        <v>375408.1758000002</v>
      </c>
      <c r="AD37" s="18">
        <f t="shared" si="93"/>
        <v>406410.95680000022</v>
      </c>
      <c r="AE37" s="18">
        <f t="shared" si="93"/>
        <v>437413.73780000024</v>
      </c>
      <c r="AF37" s="18">
        <f t="shared" si="93"/>
        <v>477717.35310000024</v>
      </c>
      <c r="AG37" s="18">
        <f t="shared" si="93"/>
        <v>471417.71840000025</v>
      </c>
      <c r="AH37" s="18">
        <f t="shared" si="93"/>
        <v>465118.08370000025</v>
      </c>
      <c r="AI37" s="18">
        <f t="shared" si="93"/>
        <v>505421.69900000026</v>
      </c>
      <c r="AJ37" s="18">
        <f t="shared" si="93"/>
        <v>545725.3143000002</v>
      </c>
      <c r="AK37" s="18">
        <f t="shared" si="93"/>
        <v>586028.92960000015</v>
      </c>
      <c r="AL37" s="18">
        <f t="shared" si="93"/>
        <v>626332.5449000001</v>
      </c>
      <c r="AM37" s="11"/>
      <c r="AN37" s="11"/>
      <c r="AO37" s="11"/>
      <c r="AP37" s="11"/>
      <c r="AQ37" s="11"/>
      <c r="AR37" s="11"/>
      <c r="AS37" s="11"/>
      <c r="AT37" s="11"/>
      <c r="AU37" s="11"/>
      <c r="AV37" s="11"/>
      <c r="AW37" s="11"/>
    </row>
    <row r="38" spans="2:49" ht="15" thickTop="1" x14ac:dyDescent="0.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7"/>
      <c r="AN38" s="7"/>
      <c r="AO38" s="7"/>
      <c r="AP38" s="7"/>
      <c r="AQ38" s="7"/>
      <c r="AR38" s="7"/>
      <c r="AS38" s="7"/>
      <c r="AT38" s="7"/>
      <c r="AU38" s="7"/>
      <c r="AV38" s="7"/>
      <c r="AW38" s="7"/>
    </row>
    <row r="39" spans="2:49" x14ac:dyDescent="0.2">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7"/>
      <c r="AN39" s="7"/>
      <c r="AO39" s="7"/>
      <c r="AP39" s="7"/>
      <c r="AQ39" s="7"/>
      <c r="AR39" s="7"/>
      <c r="AS39" s="7"/>
      <c r="AT39" s="7"/>
      <c r="AU39" s="7"/>
      <c r="AV39" s="7"/>
      <c r="AW39" s="7"/>
    </row>
    <row r="40" spans="2:49" ht="15" x14ac:dyDescent="0.25">
      <c r="B40" s="2" t="s">
        <v>43</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7"/>
      <c r="AN40" s="7"/>
      <c r="AO40" s="7"/>
      <c r="AP40" s="7"/>
      <c r="AQ40" s="7"/>
      <c r="AR40" s="7"/>
      <c r="AS40" s="7"/>
      <c r="AT40" s="7"/>
      <c r="AU40" s="7"/>
      <c r="AV40" s="7"/>
      <c r="AW40" s="7"/>
    </row>
    <row r="41" spans="2:49" x14ac:dyDescent="0.2">
      <c r="B41" s="1" t="s">
        <v>40</v>
      </c>
      <c r="C41" s="6">
        <v>45658</v>
      </c>
      <c r="D41" s="6">
        <v>45689</v>
      </c>
      <c r="E41" s="6">
        <v>45717</v>
      </c>
      <c r="F41" s="6">
        <v>45748</v>
      </c>
      <c r="G41" s="6">
        <v>45778</v>
      </c>
      <c r="H41" s="6">
        <v>45809</v>
      </c>
      <c r="I41" s="6">
        <v>45839</v>
      </c>
      <c r="J41" s="6">
        <v>45870</v>
      </c>
      <c r="K41" s="6">
        <v>45901</v>
      </c>
      <c r="L41" s="6">
        <v>45931</v>
      </c>
      <c r="M41" s="6">
        <v>45962</v>
      </c>
      <c r="N41" s="6">
        <v>45992</v>
      </c>
      <c r="O41" s="6">
        <v>46023</v>
      </c>
      <c r="P41" s="6">
        <v>46054</v>
      </c>
      <c r="Q41" s="6">
        <v>46082</v>
      </c>
      <c r="R41" s="6">
        <v>46113</v>
      </c>
      <c r="S41" s="6">
        <v>46143</v>
      </c>
      <c r="T41" s="6">
        <v>46174</v>
      </c>
      <c r="U41" s="6">
        <v>46204</v>
      </c>
      <c r="V41" s="6">
        <v>46235</v>
      </c>
      <c r="W41" s="6">
        <v>46266</v>
      </c>
      <c r="X41" s="6">
        <v>46296</v>
      </c>
      <c r="Y41" s="6">
        <v>46327</v>
      </c>
      <c r="Z41" s="6">
        <v>46357</v>
      </c>
      <c r="AA41" s="6">
        <v>46388</v>
      </c>
      <c r="AB41" s="6">
        <v>46419</v>
      </c>
      <c r="AC41" s="6">
        <v>46447</v>
      </c>
      <c r="AD41" s="6">
        <v>46478</v>
      </c>
      <c r="AE41" s="6">
        <v>46508</v>
      </c>
      <c r="AF41" s="6">
        <v>46539</v>
      </c>
      <c r="AG41" s="6">
        <v>46569</v>
      </c>
      <c r="AH41" s="6">
        <v>46600</v>
      </c>
      <c r="AI41" s="6">
        <v>46631</v>
      </c>
      <c r="AJ41" s="6">
        <v>46661</v>
      </c>
      <c r="AK41" s="6">
        <v>46692</v>
      </c>
      <c r="AL41" s="6">
        <v>46722</v>
      </c>
      <c r="AM41" s="7"/>
      <c r="AN41" s="7"/>
      <c r="AO41" s="7"/>
      <c r="AP41" s="7"/>
      <c r="AQ41" s="7"/>
      <c r="AR41" s="7"/>
      <c r="AS41" s="7"/>
      <c r="AT41" s="7"/>
      <c r="AU41" s="7"/>
      <c r="AV41" s="7"/>
      <c r="AW41" s="7"/>
    </row>
    <row r="42" spans="2:49" x14ac:dyDescent="0.2">
      <c r="B42" s="1" t="s">
        <v>39</v>
      </c>
      <c r="C42" s="8">
        <f>C35/1000</f>
        <v>13.303600000000007</v>
      </c>
      <c r="D42" s="8">
        <f t="shared" ref="D42:AL42" si="94">D35/1000</f>
        <v>13.303600000000007</v>
      </c>
      <c r="E42" s="8">
        <f t="shared" si="94"/>
        <v>13.303600000000007</v>
      </c>
      <c r="F42" s="8">
        <f t="shared" si="94"/>
        <v>13.303600000000007</v>
      </c>
      <c r="G42" s="8">
        <f t="shared" si="94"/>
        <v>13.303600000000007</v>
      </c>
      <c r="H42" s="8">
        <f t="shared" si="94"/>
        <v>13.303600000000007</v>
      </c>
      <c r="I42" s="8">
        <f t="shared" si="94"/>
        <v>-21.594040000000007</v>
      </c>
      <c r="J42" s="8">
        <f t="shared" si="94"/>
        <v>-21.594040000000007</v>
      </c>
      <c r="K42" s="8">
        <f t="shared" si="94"/>
        <v>15.885960000000006</v>
      </c>
      <c r="L42" s="8">
        <f t="shared" si="94"/>
        <v>15.885960000000006</v>
      </c>
      <c r="M42" s="8">
        <f t="shared" si="94"/>
        <v>15.885960000000006</v>
      </c>
      <c r="N42" s="8">
        <f t="shared" si="94"/>
        <v>15.885960000000006</v>
      </c>
      <c r="O42" s="8">
        <f t="shared" si="94"/>
        <v>18.268854000000022</v>
      </c>
      <c r="P42" s="8">
        <f t="shared" si="94"/>
        <v>18.268854000000022</v>
      </c>
      <c r="Q42" s="8">
        <f t="shared" si="94"/>
        <v>18.268854000000022</v>
      </c>
      <c r="R42" s="8">
        <f t="shared" si="94"/>
        <v>18.268854000000022</v>
      </c>
      <c r="S42" s="8">
        <f t="shared" si="94"/>
        <v>18.268854000000022</v>
      </c>
      <c r="T42" s="8">
        <f t="shared" si="94"/>
        <v>18.268854000000022</v>
      </c>
      <c r="U42" s="8">
        <f t="shared" si="94"/>
        <v>-25.799775200000003</v>
      </c>
      <c r="V42" s="8">
        <f t="shared" si="94"/>
        <v>-25.799775200000003</v>
      </c>
      <c r="W42" s="8">
        <f t="shared" si="94"/>
        <v>24.802224799999998</v>
      </c>
      <c r="X42" s="8">
        <f t="shared" si="94"/>
        <v>24.802224799999998</v>
      </c>
      <c r="Y42" s="8">
        <f t="shared" si="94"/>
        <v>24.802224799999998</v>
      </c>
      <c r="Z42" s="8">
        <f t="shared" si="94"/>
        <v>24.802224799999998</v>
      </c>
      <c r="AA42" s="8">
        <f t="shared" si="94"/>
        <v>31.002781000000017</v>
      </c>
      <c r="AB42" s="8">
        <f t="shared" si="94"/>
        <v>31.002781000000017</v>
      </c>
      <c r="AC42" s="8">
        <f t="shared" si="94"/>
        <v>31.002781000000017</v>
      </c>
      <c r="AD42" s="8">
        <f t="shared" si="94"/>
        <v>31.002781000000017</v>
      </c>
      <c r="AE42" s="8">
        <f t="shared" si="94"/>
        <v>31.002781000000017</v>
      </c>
      <c r="AF42" s="8">
        <f t="shared" si="94"/>
        <v>40.303615300000004</v>
      </c>
      <c r="AG42" s="8">
        <f t="shared" si="94"/>
        <v>-6.299634699999995</v>
      </c>
      <c r="AH42" s="8">
        <f t="shared" si="94"/>
        <v>-6.299634699999995</v>
      </c>
      <c r="AI42" s="8">
        <f t="shared" si="94"/>
        <v>40.303615300000004</v>
      </c>
      <c r="AJ42" s="8">
        <f t="shared" si="94"/>
        <v>40.303615300000004</v>
      </c>
      <c r="AK42" s="8">
        <f t="shared" si="94"/>
        <v>40.303615300000004</v>
      </c>
      <c r="AL42" s="8">
        <f t="shared" si="94"/>
        <v>40.303615300000004</v>
      </c>
      <c r="AM42" s="7"/>
      <c r="AN42" s="7"/>
      <c r="AO42" s="7"/>
      <c r="AP42" s="7"/>
      <c r="AQ42" s="7"/>
      <c r="AR42" s="7"/>
      <c r="AS42" s="7"/>
      <c r="AT42" s="7"/>
      <c r="AU42" s="7"/>
      <c r="AV42" s="7"/>
      <c r="AW42" s="7"/>
    </row>
    <row r="43" spans="2:49" x14ac:dyDescent="0.2">
      <c r="B43" s="1" t="str">
        <f>B18</f>
        <v>TOTAL CASH INFLOWS</v>
      </c>
      <c r="C43" s="8">
        <f>C18/1000</f>
        <v>125.2</v>
      </c>
      <c r="D43" s="8">
        <f t="shared" ref="D43:AL43" si="95">D18/1000</f>
        <v>125.2</v>
      </c>
      <c r="E43" s="8">
        <f t="shared" si="95"/>
        <v>125.2</v>
      </c>
      <c r="F43" s="8">
        <f t="shared" si="95"/>
        <v>125.2</v>
      </c>
      <c r="G43" s="8">
        <f t="shared" si="95"/>
        <v>125.2</v>
      </c>
      <c r="H43" s="8">
        <f t="shared" si="95"/>
        <v>125.2</v>
      </c>
      <c r="I43" s="8">
        <f t="shared" si="95"/>
        <v>137.72</v>
      </c>
      <c r="J43" s="8">
        <f t="shared" si="95"/>
        <v>137.72</v>
      </c>
      <c r="K43" s="8">
        <f t="shared" si="95"/>
        <v>137.72</v>
      </c>
      <c r="L43" s="8">
        <f t="shared" si="95"/>
        <v>137.72</v>
      </c>
      <c r="M43" s="8">
        <f t="shared" si="95"/>
        <v>137.72</v>
      </c>
      <c r="N43" s="8">
        <f t="shared" si="95"/>
        <v>137.72</v>
      </c>
      <c r="O43" s="8">
        <f t="shared" si="95"/>
        <v>158.37799999999999</v>
      </c>
      <c r="P43" s="8">
        <f t="shared" si="95"/>
        <v>158.37799999999999</v>
      </c>
      <c r="Q43" s="8">
        <f t="shared" si="95"/>
        <v>158.37799999999999</v>
      </c>
      <c r="R43" s="8">
        <f t="shared" si="95"/>
        <v>158.37799999999999</v>
      </c>
      <c r="S43" s="8">
        <f t="shared" si="95"/>
        <v>158.37799999999999</v>
      </c>
      <c r="T43" s="8">
        <f t="shared" si="95"/>
        <v>158.37799999999999</v>
      </c>
      <c r="U43" s="8">
        <f t="shared" si="95"/>
        <v>190.05360000000002</v>
      </c>
      <c r="V43" s="8">
        <f t="shared" si="95"/>
        <v>190.05360000000002</v>
      </c>
      <c r="W43" s="8">
        <f t="shared" si="95"/>
        <v>190.05360000000002</v>
      </c>
      <c r="X43" s="8">
        <f t="shared" si="95"/>
        <v>190.05360000000002</v>
      </c>
      <c r="Y43" s="8">
        <f t="shared" si="95"/>
        <v>190.05360000000002</v>
      </c>
      <c r="Z43" s="8">
        <f t="shared" si="95"/>
        <v>190.05360000000002</v>
      </c>
      <c r="AA43" s="8">
        <f t="shared" si="95"/>
        <v>237.56700000000001</v>
      </c>
      <c r="AB43" s="8">
        <f t="shared" si="95"/>
        <v>237.56700000000001</v>
      </c>
      <c r="AC43" s="8">
        <f t="shared" si="95"/>
        <v>237.56700000000001</v>
      </c>
      <c r="AD43" s="8">
        <f t="shared" si="95"/>
        <v>237.56700000000001</v>
      </c>
      <c r="AE43" s="8">
        <f t="shared" si="95"/>
        <v>237.56700000000001</v>
      </c>
      <c r="AF43" s="8">
        <f t="shared" si="95"/>
        <v>308.83709999999996</v>
      </c>
      <c r="AG43" s="8">
        <f t="shared" si="95"/>
        <v>308.83709999999996</v>
      </c>
      <c r="AH43" s="8">
        <f t="shared" si="95"/>
        <v>308.83709999999996</v>
      </c>
      <c r="AI43" s="8">
        <f t="shared" si="95"/>
        <v>308.83709999999996</v>
      </c>
      <c r="AJ43" s="8">
        <f t="shared" si="95"/>
        <v>308.83709999999996</v>
      </c>
      <c r="AK43" s="8">
        <f t="shared" si="95"/>
        <v>308.83709999999996</v>
      </c>
      <c r="AL43" s="8">
        <f t="shared" si="95"/>
        <v>308.83709999999996</v>
      </c>
      <c r="AM43" s="7"/>
      <c r="AN43" s="7"/>
      <c r="AO43" s="7"/>
      <c r="AP43" s="7"/>
      <c r="AQ43" s="7"/>
      <c r="AR43" s="7"/>
      <c r="AS43" s="7"/>
      <c r="AT43" s="7"/>
      <c r="AU43" s="7"/>
      <c r="AV43" s="7"/>
      <c r="AW43" s="7"/>
    </row>
    <row r="44" spans="2:49" x14ac:dyDescent="0.2">
      <c r="B44" s="1" t="str">
        <f>B33</f>
        <v>TOTAL CASH OUTFLOWS</v>
      </c>
      <c r="C44" s="8">
        <f>-C33/1000</f>
        <v>-111.8964</v>
      </c>
      <c r="D44" s="8">
        <f t="shared" ref="D44:AL44" si="96">-D33/1000</f>
        <v>-111.8964</v>
      </c>
      <c r="E44" s="8">
        <f t="shared" si="96"/>
        <v>-111.8964</v>
      </c>
      <c r="F44" s="8">
        <f t="shared" si="96"/>
        <v>-111.8964</v>
      </c>
      <c r="G44" s="8">
        <f t="shared" si="96"/>
        <v>-111.8964</v>
      </c>
      <c r="H44" s="8">
        <f t="shared" si="96"/>
        <v>-111.8964</v>
      </c>
      <c r="I44" s="8">
        <f t="shared" si="96"/>
        <v>-159.31404000000001</v>
      </c>
      <c r="J44" s="8">
        <f t="shared" si="96"/>
        <v>-159.31404000000001</v>
      </c>
      <c r="K44" s="8">
        <f t="shared" si="96"/>
        <v>-121.83403999999999</v>
      </c>
      <c r="L44" s="8">
        <f t="shared" si="96"/>
        <v>-121.83403999999999</v>
      </c>
      <c r="M44" s="8">
        <f t="shared" si="96"/>
        <v>-121.83403999999999</v>
      </c>
      <c r="N44" s="8">
        <f t="shared" si="96"/>
        <v>-121.83403999999999</v>
      </c>
      <c r="O44" s="8">
        <f t="shared" si="96"/>
        <v>-140.10914599999998</v>
      </c>
      <c r="P44" s="8">
        <f t="shared" si="96"/>
        <v>-140.10914599999998</v>
      </c>
      <c r="Q44" s="8">
        <f t="shared" si="96"/>
        <v>-140.10914599999998</v>
      </c>
      <c r="R44" s="8">
        <f t="shared" si="96"/>
        <v>-140.10914599999998</v>
      </c>
      <c r="S44" s="8">
        <f t="shared" si="96"/>
        <v>-140.10914599999998</v>
      </c>
      <c r="T44" s="8">
        <f t="shared" si="96"/>
        <v>-140.10914599999998</v>
      </c>
      <c r="U44" s="8">
        <f t="shared" si="96"/>
        <v>-215.85337520000002</v>
      </c>
      <c r="V44" s="8">
        <f t="shared" si="96"/>
        <v>-215.85337520000002</v>
      </c>
      <c r="W44" s="8">
        <f t="shared" si="96"/>
        <v>-165.25137520000001</v>
      </c>
      <c r="X44" s="8">
        <f t="shared" si="96"/>
        <v>-165.25137520000001</v>
      </c>
      <c r="Y44" s="8">
        <f t="shared" si="96"/>
        <v>-165.25137520000001</v>
      </c>
      <c r="Z44" s="8">
        <f t="shared" si="96"/>
        <v>-165.25137520000001</v>
      </c>
      <c r="AA44" s="8">
        <f t="shared" si="96"/>
        <v>-206.56421899999998</v>
      </c>
      <c r="AB44" s="8">
        <f t="shared" si="96"/>
        <v>-206.56421899999998</v>
      </c>
      <c r="AC44" s="8">
        <f t="shared" si="96"/>
        <v>-206.56421899999998</v>
      </c>
      <c r="AD44" s="8">
        <f t="shared" si="96"/>
        <v>-206.56421899999998</v>
      </c>
      <c r="AE44" s="8">
        <f t="shared" si="96"/>
        <v>-206.56421899999998</v>
      </c>
      <c r="AF44" s="8">
        <f t="shared" si="96"/>
        <v>-268.53348469999997</v>
      </c>
      <c r="AG44" s="8">
        <f t="shared" si="96"/>
        <v>-315.13673469999998</v>
      </c>
      <c r="AH44" s="8">
        <f t="shared" si="96"/>
        <v>-315.13673469999998</v>
      </c>
      <c r="AI44" s="8">
        <f t="shared" si="96"/>
        <v>-268.53348469999997</v>
      </c>
      <c r="AJ44" s="8">
        <f t="shared" si="96"/>
        <v>-268.53348469999997</v>
      </c>
      <c r="AK44" s="8">
        <f t="shared" si="96"/>
        <v>-268.53348469999997</v>
      </c>
      <c r="AL44" s="8">
        <f t="shared" si="96"/>
        <v>-268.53348469999997</v>
      </c>
      <c r="AM44" s="7"/>
      <c r="AN44" s="7"/>
      <c r="AO44" s="7"/>
      <c r="AP44" s="7"/>
      <c r="AQ44" s="7"/>
      <c r="AR44" s="7"/>
      <c r="AS44" s="7"/>
      <c r="AT44" s="7"/>
      <c r="AU44" s="7"/>
      <c r="AV44" s="7"/>
      <c r="AW44" s="7"/>
    </row>
    <row r="45" spans="2:49" x14ac:dyDescent="0.2">
      <c r="B45" s="1" t="s">
        <v>37</v>
      </c>
      <c r="C45" s="8">
        <f>C37/1000</f>
        <v>38.303600000000003</v>
      </c>
      <c r="D45" s="8">
        <f t="shared" ref="D45:AL45" si="97">D37/1000</f>
        <v>51.607200000000013</v>
      </c>
      <c r="E45" s="8">
        <f t="shared" si="97"/>
        <v>64.910800000000023</v>
      </c>
      <c r="F45" s="8">
        <f t="shared" si="97"/>
        <v>78.214400000000026</v>
      </c>
      <c r="G45" s="8">
        <f t="shared" si="97"/>
        <v>91.518000000000029</v>
      </c>
      <c r="H45" s="8">
        <f t="shared" si="97"/>
        <v>104.82160000000003</v>
      </c>
      <c r="I45" s="8">
        <f t="shared" si="97"/>
        <v>83.227560000000025</v>
      </c>
      <c r="J45" s="8">
        <f t="shared" si="97"/>
        <v>61.633520000000019</v>
      </c>
      <c r="K45" s="8">
        <f t="shared" si="97"/>
        <v>77.51948000000003</v>
      </c>
      <c r="L45" s="8">
        <f t="shared" si="97"/>
        <v>93.405440000000027</v>
      </c>
      <c r="M45" s="8">
        <f t="shared" si="97"/>
        <v>109.29140000000004</v>
      </c>
      <c r="N45" s="8">
        <f t="shared" si="97"/>
        <v>125.17736000000005</v>
      </c>
      <c r="O45" s="8">
        <f t="shared" si="97"/>
        <v>143.44621400000005</v>
      </c>
      <c r="P45" s="8">
        <f t="shared" si="97"/>
        <v>161.71506800000009</v>
      </c>
      <c r="Q45" s="8">
        <f t="shared" si="97"/>
        <v>179.98392200000012</v>
      </c>
      <c r="R45" s="8">
        <f t="shared" si="97"/>
        <v>198.25277600000013</v>
      </c>
      <c r="S45" s="8">
        <f t="shared" si="97"/>
        <v>216.52163000000016</v>
      </c>
      <c r="T45" s="8">
        <f t="shared" si="97"/>
        <v>234.79048400000016</v>
      </c>
      <c r="U45" s="8">
        <f t="shared" si="97"/>
        <v>208.99070880000016</v>
      </c>
      <c r="V45" s="8">
        <f t="shared" si="97"/>
        <v>183.19093360000016</v>
      </c>
      <c r="W45" s="8">
        <f t="shared" si="97"/>
        <v>207.99315840000017</v>
      </c>
      <c r="X45" s="8">
        <f t="shared" si="97"/>
        <v>232.79538320000015</v>
      </c>
      <c r="Y45" s="8">
        <f t="shared" si="97"/>
        <v>257.59760800000015</v>
      </c>
      <c r="Z45" s="8">
        <f t="shared" si="97"/>
        <v>282.39983280000013</v>
      </c>
      <c r="AA45" s="8">
        <f t="shared" si="97"/>
        <v>313.40261380000015</v>
      </c>
      <c r="AB45" s="8">
        <f t="shared" si="97"/>
        <v>344.40539480000018</v>
      </c>
      <c r="AC45" s="8">
        <f t="shared" si="97"/>
        <v>375.40817580000021</v>
      </c>
      <c r="AD45" s="8">
        <f t="shared" si="97"/>
        <v>406.41095680000024</v>
      </c>
      <c r="AE45" s="8">
        <f t="shared" si="97"/>
        <v>437.41373780000026</v>
      </c>
      <c r="AF45" s="8">
        <f t="shared" si="97"/>
        <v>477.71735310000025</v>
      </c>
      <c r="AG45" s="8">
        <f t="shared" si="97"/>
        <v>471.41771840000024</v>
      </c>
      <c r="AH45" s="8">
        <f t="shared" si="97"/>
        <v>465.11808370000023</v>
      </c>
      <c r="AI45" s="8">
        <f t="shared" si="97"/>
        <v>505.42169900000027</v>
      </c>
      <c r="AJ45" s="8">
        <f t="shared" si="97"/>
        <v>545.72531430000015</v>
      </c>
      <c r="AK45" s="8">
        <f t="shared" si="97"/>
        <v>586.0289296000002</v>
      </c>
      <c r="AL45" s="8">
        <f t="shared" si="97"/>
        <v>626.33254490000013</v>
      </c>
      <c r="AM45" s="7"/>
      <c r="AN45" s="7"/>
      <c r="AO45" s="7"/>
      <c r="AP45" s="7"/>
      <c r="AQ45" s="7"/>
      <c r="AR45" s="7"/>
      <c r="AS45" s="7"/>
      <c r="AT45" s="7"/>
      <c r="AU45" s="7"/>
      <c r="AV45" s="7"/>
      <c r="AW45" s="7"/>
    </row>
    <row r="46" spans="2:49" x14ac:dyDescent="0.2">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7"/>
      <c r="AN46" s="7"/>
      <c r="AO46" s="7"/>
      <c r="AP46" s="7"/>
      <c r="AQ46" s="7"/>
      <c r="AR46" s="7"/>
      <c r="AS46" s="7"/>
      <c r="AT46" s="7"/>
      <c r="AU46" s="7"/>
      <c r="AV46" s="7"/>
      <c r="AW46" s="7"/>
    </row>
    <row r="47" spans="2:49" x14ac:dyDescent="0.2">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7"/>
      <c r="AN47" s="7"/>
      <c r="AO47" s="7"/>
      <c r="AP47" s="7"/>
      <c r="AQ47" s="7"/>
      <c r="AR47" s="7"/>
      <c r="AS47" s="7"/>
      <c r="AT47" s="7"/>
      <c r="AU47" s="7"/>
      <c r="AV47" s="7"/>
      <c r="AW47" s="7"/>
    </row>
    <row r="48" spans="2:49" x14ac:dyDescent="0.2">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7"/>
      <c r="AN48" s="7"/>
      <c r="AO48" s="7"/>
      <c r="AP48" s="7"/>
      <c r="AQ48" s="7"/>
      <c r="AR48" s="7"/>
      <c r="AS48" s="7"/>
      <c r="AT48" s="7"/>
      <c r="AU48" s="7"/>
      <c r="AV48" s="7"/>
      <c r="AW48" s="7"/>
    </row>
    <row r="49" spans="3:49" x14ac:dyDescent="0.2">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7"/>
      <c r="AN49" s="7"/>
      <c r="AO49" s="7"/>
      <c r="AP49" s="7"/>
      <c r="AQ49" s="7"/>
      <c r="AR49" s="7"/>
      <c r="AS49" s="7"/>
      <c r="AT49" s="7"/>
      <c r="AU49" s="7"/>
      <c r="AV49" s="7"/>
      <c r="AW49" s="7"/>
    </row>
    <row r="50" spans="3:49" x14ac:dyDescent="0.2">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7"/>
      <c r="AN50" s="7"/>
      <c r="AO50" s="7"/>
      <c r="AP50" s="7"/>
      <c r="AQ50" s="7"/>
      <c r="AR50" s="7"/>
      <c r="AS50" s="7"/>
      <c r="AT50" s="7"/>
      <c r="AU50" s="7"/>
      <c r="AV50" s="7"/>
      <c r="AW50" s="7"/>
    </row>
    <row r="51" spans="3:49" x14ac:dyDescent="0.2">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7"/>
      <c r="AN51" s="7"/>
      <c r="AO51" s="7"/>
      <c r="AP51" s="7"/>
      <c r="AQ51" s="7"/>
      <c r="AR51" s="7"/>
      <c r="AS51" s="7"/>
      <c r="AT51" s="7"/>
      <c r="AU51" s="7"/>
      <c r="AV51" s="7"/>
      <c r="AW51" s="7"/>
    </row>
    <row r="52" spans="3:49" x14ac:dyDescent="0.2">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7"/>
      <c r="AN52" s="7"/>
      <c r="AO52" s="7"/>
      <c r="AP52" s="7"/>
      <c r="AQ52" s="7"/>
      <c r="AR52" s="7"/>
      <c r="AS52" s="7"/>
      <c r="AT52" s="7"/>
      <c r="AU52" s="7"/>
      <c r="AV52" s="7"/>
      <c r="AW52" s="7"/>
    </row>
    <row r="53" spans="3:49" x14ac:dyDescent="0.2">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7"/>
      <c r="AN53" s="7"/>
      <c r="AO53" s="7"/>
      <c r="AP53" s="7"/>
      <c r="AQ53" s="7"/>
      <c r="AR53" s="7"/>
      <c r="AS53" s="7"/>
      <c r="AT53" s="7"/>
      <c r="AU53" s="7"/>
      <c r="AV53" s="7"/>
      <c r="AW53" s="7"/>
    </row>
    <row r="54" spans="3:49" x14ac:dyDescent="0.2">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7"/>
      <c r="AN54" s="7"/>
      <c r="AO54" s="7"/>
      <c r="AP54" s="7"/>
      <c r="AQ54" s="7"/>
      <c r="AR54" s="7"/>
      <c r="AS54" s="7"/>
      <c r="AT54" s="7"/>
      <c r="AU54" s="7"/>
      <c r="AV54" s="7"/>
      <c r="AW54" s="7"/>
    </row>
    <row r="55" spans="3:49" x14ac:dyDescent="0.2">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7"/>
      <c r="AN55" s="7"/>
      <c r="AO55" s="7"/>
      <c r="AP55" s="7"/>
      <c r="AQ55" s="7"/>
      <c r="AR55" s="7"/>
      <c r="AS55" s="7"/>
      <c r="AT55" s="7"/>
      <c r="AU55" s="7"/>
      <c r="AV55" s="7"/>
      <c r="AW55" s="7"/>
    </row>
    <row r="56" spans="3:49" x14ac:dyDescent="0.2">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7"/>
      <c r="AN56" s="7"/>
      <c r="AO56" s="7"/>
      <c r="AP56" s="7"/>
      <c r="AQ56" s="7"/>
      <c r="AR56" s="7"/>
      <c r="AS56" s="7"/>
      <c r="AT56" s="7"/>
      <c r="AU56" s="7"/>
      <c r="AV56" s="7"/>
      <c r="AW56" s="7"/>
    </row>
    <row r="57" spans="3:49" x14ac:dyDescent="0.2">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7"/>
      <c r="AN57" s="7"/>
      <c r="AO57" s="7"/>
      <c r="AP57" s="7"/>
      <c r="AQ57" s="7"/>
      <c r="AR57" s="7"/>
      <c r="AS57" s="7"/>
      <c r="AT57" s="7"/>
      <c r="AU57" s="7"/>
      <c r="AV57" s="7"/>
      <c r="AW57" s="7"/>
    </row>
    <row r="58" spans="3:49" x14ac:dyDescent="0.2">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7"/>
      <c r="AN58" s="7"/>
      <c r="AO58" s="7"/>
      <c r="AP58" s="7"/>
      <c r="AQ58" s="7"/>
      <c r="AR58" s="7"/>
      <c r="AS58" s="7"/>
      <c r="AT58" s="7"/>
      <c r="AU58" s="7"/>
      <c r="AV58" s="7"/>
      <c r="AW58" s="7"/>
    </row>
    <row r="59" spans="3:49" x14ac:dyDescent="0.2">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7"/>
      <c r="AN59" s="7"/>
      <c r="AO59" s="7"/>
      <c r="AP59" s="7"/>
      <c r="AQ59" s="7"/>
      <c r="AR59" s="7"/>
      <c r="AS59" s="7"/>
      <c r="AT59" s="7"/>
      <c r="AU59" s="7"/>
      <c r="AV59" s="7"/>
      <c r="AW59" s="7"/>
    </row>
    <row r="60" spans="3:49" x14ac:dyDescent="0.2">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7"/>
      <c r="AN60" s="7"/>
      <c r="AO60" s="7"/>
      <c r="AP60" s="7"/>
      <c r="AQ60" s="7"/>
      <c r="AR60" s="7"/>
      <c r="AS60" s="7"/>
      <c r="AT60" s="7"/>
      <c r="AU60" s="7"/>
      <c r="AV60" s="7"/>
      <c r="AW60" s="7"/>
    </row>
    <row r="61" spans="3:49" x14ac:dyDescent="0.2">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7"/>
      <c r="AN61" s="7"/>
      <c r="AO61" s="7"/>
      <c r="AP61" s="7"/>
      <c r="AQ61" s="7"/>
      <c r="AR61" s="7"/>
      <c r="AS61" s="7"/>
      <c r="AT61" s="7"/>
      <c r="AU61" s="7"/>
      <c r="AV61" s="7"/>
      <c r="AW61" s="7"/>
    </row>
    <row r="62" spans="3:49" x14ac:dyDescent="0.2">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7"/>
      <c r="AN62" s="7"/>
      <c r="AO62" s="7"/>
      <c r="AP62" s="7"/>
      <c r="AQ62" s="7"/>
      <c r="AR62" s="7"/>
      <c r="AS62" s="7"/>
      <c r="AT62" s="7"/>
      <c r="AU62" s="7"/>
      <c r="AV62" s="7"/>
      <c r="AW62" s="7"/>
    </row>
    <row r="63" spans="3:49" x14ac:dyDescent="0.2">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7"/>
      <c r="AN63" s="7"/>
      <c r="AO63" s="7"/>
      <c r="AP63" s="7"/>
      <c r="AQ63" s="7"/>
      <c r="AR63" s="7"/>
      <c r="AS63" s="7"/>
      <c r="AT63" s="7"/>
      <c r="AU63" s="7"/>
      <c r="AV63" s="7"/>
      <c r="AW63" s="7"/>
    </row>
    <row r="64" spans="3:49" x14ac:dyDescent="0.2">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7"/>
      <c r="AN64" s="7"/>
      <c r="AO64" s="7"/>
      <c r="AP64" s="7"/>
      <c r="AQ64" s="7"/>
      <c r="AR64" s="7"/>
      <c r="AS64" s="7"/>
      <c r="AT64" s="7"/>
      <c r="AU64" s="7"/>
      <c r="AV64" s="7"/>
      <c r="AW64" s="7"/>
    </row>
    <row r="65" spans="3:49" x14ac:dyDescent="0.2">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7"/>
      <c r="AN65" s="7"/>
      <c r="AO65" s="7"/>
      <c r="AP65" s="7"/>
      <c r="AQ65" s="7"/>
      <c r="AR65" s="7"/>
      <c r="AS65" s="7"/>
      <c r="AT65" s="7"/>
      <c r="AU65" s="7"/>
      <c r="AV65" s="7"/>
      <c r="AW65" s="7"/>
    </row>
  </sheetData>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d9e8fab-3bc0-4e76-a379-bd8d0d8320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מסמך" ma:contentTypeID="0x010100204B57977B6C77408D18C39D466BDEBB" ma:contentTypeVersion="15" ma:contentTypeDescription="צור מסמך חדש." ma:contentTypeScope="" ma:versionID="65100dfdc84ff771179f87636c1e79bf">
  <xsd:schema xmlns:xsd="http://www.w3.org/2001/XMLSchema" xmlns:xs="http://www.w3.org/2001/XMLSchema" xmlns:p="http://schemas.microsoft.com/office/2006/metadata/properties" xmlns:ns3="0d9e8fab-3bc0-4e76-a379-bd8d0d83200b" xmlns:ns4="bf34a578-fb14-469e-9274-326d8b661a64" targetNamespace="http://schemas.microsoft.com/office/2006/metadata/properties" ma:root="true" ma:fieldsID="34c80cb93ebc416fa38869f745d7874c" ns3:_="" ns4:_="">
    <xsd:import namespace="0d9e8fab-3bc0-4e76-a379-bd8d0d83200b"/>
    <xsd:import namespace="bf34a578-fb14-469e-9274-326d8b661a64"/>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element ref="ns4:SharedWithUsers" minOccurs="0"/>
                <xsd:element ref="ns4:SharedWithDetails" minOccurs="0"/>
                <xsd:element ref="ns4:SharingHintHash"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e8fab-3bc0-4e76-a379-bd8d0d8320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34a578-fb14-469e-9274-326d8b661a6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SharingHintHash" ma:index="21" nillable="true" ma:displayName="Hash של רמז לשיתוף"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1F3E7-B41E-40E9-A1FE-5165856ED18B}">
  <ds:schemaRefs>
    <ds:schemaRef ds:uri="http://purl.org/dc/dcmitype/"/>
    <ds:schemaRef ds:uri="0d9e8fab-3bc0-4e76-a379-bd8d0d83200b"/>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infopath/2007/PartnerControls"/>
    <ds:schemaRef ds:uri="bf34a578-fb14-469e-9274-326d8b661a64"/>
  </ds:schemaRefs>
</ds:datastoreItem>
</file>

<file path=customXml/itemProps2.xml><?xml version="1.0" encoding="utf-8"?>
<ds:datastoreItem xmlns:ds="http://schemas.openxmlformats.org/officeDocument/2006/customXml" ds:itemID="{19FBA0AD-4941-4830-B239-C85AF18C9310}">
  <ds:schemaRefs>
    <ds:schemaRef ds:uri="http://schemas.microsoft.com/sharepoint/v3/contenttype/forms"/>
  </ds:schemaRefs>
</ds:datastoreItem>
</file>

<file path=customXml/itemProps3.xml><?xml version="1.0" encoding="utf-8"?>
<ds:datastoreItem xmlns:ds="http://schemas.openxmlformats.org/officeDocument/2006/customXml" ds:itemID="{27D28222-6F6C-4E50-8B70-52E94B8F4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e8fab-3bc0-4e76-a379-bd8d0d83200b"/>
    <ds:schemaRef ds:uri="bf34a578-fb14-469e-9274-326d8b661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Cash flow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Hillel Steiner</dc:creator>
  <cp:lastModifiedBy>Hillel Steiner</cp:lastModifiedBy>
  <dcterms:created xsi:type="dcterms:W3CDTF">2025-01-28T15:34:29Z</dcterms:created>
  <dcterms:modified xsi:type="dcterms:W3CDTF">2025-06-10T09:42:06Z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0x010100204B57977B6C77408D18C39D466BDEBB</vt:lpwstr>
  </property>
</Properties>
</file>